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exon-my.sharepoint.com/personal/oliver_meggitt_elexon_co_uk/Documents/Desktop/"/>
    </mc:Choice>
  </mc:AlternateContent>
  <bookViews>
    <workbookView xWindow="0" yWindow="0" windowWidth="18300" windowHeight="12096"/>
  </bookViews>
  <sheets>
    <sheet name="Base Increase" sheetId="1" r:id="rId1"/>
    <sheet name="Supplier Serial Charges" sheetId="2" r:id="rId2"/>
    <sheet name="GSP Group Annual Take (MWh)" sheetId="3" r:id="rId3"/>
    <sheet name="Annual GSP Caps and Charges 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  <c r="F38" i="3"/>
  <c r="T3" i="2"/>
  <c r="T4" i="2"/>
  <c r="T5" i="2"/>
  <c r="T6" i="2"/>
  <c r="T7" i="2"/>
  <c r="T8" i="2"/>
  <c r="T9" i="2"/>
  <c r="T2" i="2"/>
  <c r="S9" i="2"/>
  <c r="S8" i="2"/>
  <c r="S7" i="2"/>
  <c r="S6" i="2"/>
  <c r="S5" i="2"/>
  <c r="S4" i="2"/>
  <c r="S3" i="2"/>
  <c r="S2" i="2"/>
  <c r="T16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2" i="4"/>
  <c r="F35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21" i="4"/>
  <c r="S16" i="4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24" i="3"/>
  <c r="B6" i="1"/>
  <c r="B10" i="1" s="1"/>
</calcChain>
</file>

<file path=xl/sharedStrings.xml><?xml version="1.0" encoding="utf-8"?>
<sst xmlns="http://schemas.openxmlformats.org/spreadsheetml/2006/main" count="159" uniqueCount="114">
  <si>
    <t>RPI Increase</t>
  </si>
  <si>
    <t>Base Cap</t>
  </si>
  <si>
    <t>New Monthly Cap</t>
  </si>
  <si>
    <t>2009-2010 Supplier Charge (£)</t>
  </si>
  <si>
    <t>2010-2011 Supplier Charge (£)</t>
  </si>
  <si>
    <t>2011-2012 Supplier Charge (£)</t>
  </si>
  <si>
    <t>2012-2013 Supplier Charge (£)</t>
  </si>
  <si>
    <t>2013-2014 Supplier Charge (£)</t>
  </si>
  <si>
    <t>2014-2015 Supplier Charge (£)</t>
  </si>
  <si>
    <t>2015-2016 Supplier Charge (£)</t>
  </si>
  <si>
    <t>2016-2017 Supplier Charge (£)</t>
  </si>
  <si>
    <t>2017-2018 Supplier Charge (£)</t>
  </si>
  <si>
    <t>2018-2019 Supplier Charge (£)</t>
  </si>
  <si>
    <t>2019-2020 Supplier Charge (£)</t>
  </si>
  <si>
    <t>2020-2021 Supplier Charge (£)</t>
  </si>
  <si>
    <t>2021-2022 Supplier Charge (£)</t>
  </si>
  <si>
    <t>2022-2023 Supplier Charge (£)</t>
  </si>
  <si>
    <t>2023-2024 Supplier Charge (£)</t>
  </si>
  <si>
    <t>Serial</t>
  </si>
  <si>
    <t>Current Supplier Serial Charge</t>
  </si>
  <si>
    <t>BSC Base Supplier Serial Charge</t>
  </si>
  <si>
    <t>SP08a (R3)</t>
  </si>
  <si>
    <t>Energy and Metering Systems on Annual Advances</t>
  </si>
  <si>
    <t>SP08a (RF)</t>
  </si>
  <si>
    <t>SP08b (SF)</t>
  </si>
  <si>
    <t>Energy and Metering Systems Actual Readings</t>
  </si>
  <si>
    <t>SP08b (R1)</t>
  </si>
  <si>
    <t>SP08c (RF)</t>
  </si>
  <si>
    <t>SP04</t>
  </si>
  <si>
    <t>Installation of HH Metering</t>
  </si>
  <si>
    <t>SP01</t>
  </si>
  <si>
    <t>Provision of Routine Performance Monitoring Reports</t>
  </si>
  <si>
    <t>SP02</t>
  </si>
  <si>
    <t>Provision of Routine Performance Monitoring Logs</t>
  </si>
  <si>
    <t>New Supplier Serial Charge</t>
  </si>
  <si>
    <t>(2022-2023)</t>
  </si>
  <si>
    <t>Previous Supplier Serial Charge</t>
  </si>
  <si>
    <t>(2023-2024)</t>
  </si>
  <si>
    <t>Year End Date</t>
  </si>
  <si>
    <t>_A</t>
  </si>
  <si>
    <t>_B</t>
  </si>
  <si>
    <t>_C</t>
  </si>
  <si>
    <t>_D</t>
  </si>
  <si>
    <t>_E</t>
  </si>
  <si>
    <t>_F</t>
  </si>
  <si>
    <t>_G</t>
  </si>
  <si>
    <t>_H</t>
  </si>
  <si>
    <t>_J</t>
  </si>
  <si>
    <t>_K</t>
  </si>
  <si>
    <t>_L</t>
  </si>
  <si>
    <t>_M</t>
  </si>
  <si>
    <t>_N</t>
  </si>
  <si>
    <t>_P</t>
  </si>
  <si>
    <t>DATAFILEID</t>
  </si>
  <si>
    <t>Share of Annual Take 2023</t>
  </si>
  <si>
    <t>ANNUAL TAKE (MWh)</t>
  </si>
  <si>
    <t>GSP GROUP ID</t>
  </si>
  <si>
    <t>YEAR END DATE</t>
  </si>
  <si>
    <t>GSP Group</t>
  </si>
  <si>
    <t>GSP ID</t>
  </si>
  <si>
    <t>2006-2007 Cap (£)</t>
  </si>
  <si>
    <t>2007-2008 Cap (£)</t>
  </si>
  <si>
    <t>2008-2009 Cap (£)</t>
  </si>
  <si>
    <t>2009-2010 Cap (£)</t>
  </si>
  <si>
    <t>2010-2011 Cap (£)</t>
  </si>
  <si>
    <t>2011-2012 Cap (£)</t>
  </si>
  <si>
    <t>2012-2013 Cap (£)</t>
  </si>
  <si>
    <t>2013-2014 Cap (£)</t>
  </si>
  <si>
    <t>2014-2015 Cap (£)</t>
  </si>
  <si>
    <t>2015-2016 Cap (£)</t>
  </si>
  <si>
    <t>2016-2017 Cap (£)</t>
  </si>
  <si>
    <t>2017-2018 Cap (£)</t>
  </si>
  <si>
    <t>2018-2019 Cap (£)</t>
  </si>
  <si>
    <t>2019-2020 Cap (£)</t>
  </si>
  <si>
    <t>2020-2021 Cap (£)</t>
  </si>
  <si>
    <t>2021-2022 Cap (£)</t>
  </si>
  <si>
    <t>2022-2023 Cap (£)</t>
  </si>
  <si>
    <t>Eastern</t>
  </si>
  <si>
    <t>A</t>
  </si>
  <si>
    <t>East Midlands</t>
  </si>
  <si>
    <t>B</t>
  </si>
  <si>
    <t>London</t>
  </si>
  <si>
    <t>C</t>
  </si>
  <si>
    <t>Merseyside &amp; North Wales</t>
  </si>
  <si>
    <t>D</t>
  </si>
  <si>
    <t>Midlands</t>
  </si>
  <si>
    <t>E</t>
  </si>
  <si>
    <t>Northern</t>
  </si>
  <si>
    <t>F</t>
  </si>
  <si>
    <t>North Western</t>
  </si>
  <si>
    <t>G</t>
  </si>
  <si>
    <t>Southern</t>
  </si>
  <si>
    <t>H</t>
  </si>
  <si>
    <t>South Eastern</t>
  </si>
  <si>
    <t>J</t>
  </si>
  <si>
    <t>South Wales</t>
  </si>
  <si>
    <t>K</t>
  </si>
  <si>
    <t>South Western</t>
  </si>
  <si>
    <t>L</t>
  </si>
  <si>
    <t>Yorkshire</t>
  </si>
  <si>
    <t>M</t>
  </si>
  <si>
    <t>SouthScotland</t>
  </si>
  <si>
    <t>N</t>
  </si>
  <si>
    <t>North Scotland</t>
  </si>
  <si>
    <t>P</t>
  </si>
  <si>
    <t>Totals</t>
  </si>
  <si>
    <t>2023-2024 Cap (£)</t>
  </si>
  <si>
    <t>Note: The Charges and Caps are applicable for the financial year April to March</t>
  </si>
  <si>
    <t>New Monthly cap (Base rate x Base cap)</t>
  </si>
  <si>
    <t>2023-2024 Annual Take (£)</t>
  </si>
  <si>
    <t>Base Charges (£)</t>
  </si>
  <si>
    <t>2006-2007 Supplier Charge (£)</t>
  </si>
  <si>
    <t>2007-2008 Supplier Charge (£)</t>
  </si>
  <si>
    <t>2008-2009 Supplier Charge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</si>
</sst>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ont="1"/>
    <xf numFmtId="17" fontId="0" fillId="0" borderId="0" xfId="0" applyNumberFormat="1" applyFont="1"/>
    <xf numFmtId="164" fontId="0" fillId="0" borderId="0" xfId="0" applyNumberFormat="1" applyFont="1"/>
    <xf numFmtId="164" fontId="0" fillId="0" borderId="0" xfId="1" applyNumberFormat="1" applyFont="1"/>
    <xf numFmtId="165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4" fontId="0" fillId="3" borderId="5" xfId="0" applyNumberFormat="1" applyFill="1" applyBorder="1" applyAlignment="1">
      <alignment horizontal="center"/>
    </xf>
    <xf numFmtId="4" fontId="0" fillId="4" borderId="6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2" fontId="0" fillId="9" borderId="5" xfId="0" applyNumberFormat="1" applyFill="1" applyBorder="1" applyAlignment="1">
      <alignment horizontal="center"/>
    </xf>
    <xf numFmtId="2" fontId="0" fillId="10" borderId="5" xfId="0" applyNumberFormat="1" applyFill="1" applyBorder="1" applyAlignment="1">
      <alignment horizontal="center"/>
    </xf>
    <xf numFmtId="2" fontId="0" fillId="11" borderId="5" xfId="0" applyNumberFormat="1" applyFill="1" applyBorder="1" applyAlignment="1">
      <alignment horizontal="center"/>
    </xf>
    <xf numFmtId="2" fontId="0" fillId="12" borderId="5" xfId="0" applyNumberFormat="1" applyFill="1" applyBorder="1" applyAlignment="1">
      <alignment horizontal="center"/>
    </xf>
    <xf numFmtId="2" fontId="0" fillId="13" borderId="6" xfId="0" applyNumberFormat="1" applyFill="1" applyBorder="1" applyAlignment="1">
      <alignment horizontal="center"/>
    </xf>
    <xf numFmtId="2" fontId="0" fillId="14" borderId="7" xfId="0" applyNumberFormat="1" applyFill="1" applyBorder="1" applyAlignment="1">
      <alignment horizontal="center" vertical="center"/>
    </xf>
    <xf numFmtId="2" fontId="0" fillId="15" borderId="7" xfId="0" applyNumberForma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2" fontId="0" fillId="7" borderId="8" xfId="0" applyNumberForma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2" fontId="0" fillId="9" borderId="8" xfId="0" applyNumberFormat="1" applyFill="1" applyBorder="1" applyAlignment="1">
      <alignment horizontal="center"/>
    </xf>
    <xf numFmtId="2" fontId="0" fillId="10" borderId="8" xfId="0" applyNumberFormat="1" applyFill="1" applyBorder="1" applyAlignment="1">
      <alignment horizontal="center"/>
    </xf>
    <xf numFmtId="2" fontId="0" fillId="11" borderId="8" xfId="0" applyNumberFormat="1" applyFill="1" applyBorder="1" applyAlignment="1">
      <alignment horizontal="center"/>
    </xf>
    <xf numFmtId="2" fontId="0" fillId="12" borderId="8" xfId="0" applyNumberFormat="1" applyFill="1" applyBorder="1" applyAlignment="1">
      <alignment horizontal="center"/>
    </xf>
    <xf numFmtId="2" fontId="0" fillId="13" borderId="9" xfId="0" applyNumberFormat="1" applyFill="1" applyBorder="1" applyAlignment="1">
      <alignment horizontal="center"/>
    </xf>
    <xf numFmtId="2" fontId="0" fillId="14" borderId="10" xfId="0" applyNumberFormat="1" applyFill="1" applyBorder="1" applyAlignment="1">
      <alignment horizontal="center" vertical="center"/>
    </xf>
    <xf numFmtId="2" fontId="0" fillId="15" borderId="10" xfId="0" applyNumberFormat="1" applyFill="1" applyBorder="1" applyAlignment="1">
      <alignment horizontal="center" vertical="center"/>
    </xf>
    <xf numFmtId="0" fontId="6" fillId="17" borderId="7" xfId="0" applyFont="1" applyFill="1" applyBorder="1" applyAlignment="1">
      <alignment horizontal="center" vertical="center" wrapText="1"/>
    </xf>
    <xf numFmtId="8" fontId="6" fillId="17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8" fontId="7" fillId="0" borderId="7" xfId="0" applyNumberFormat="1" applyFont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164" fontId="6" fillId="17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2" fontId="0" fillId="5" borderId="8" xfId="0" applyNumberFormat="1" applyFill="1" applyBorder="1"/>
    <xf numFmtId="0" fontId="0" fillId="20" borderId="7" xfId="0" applyFill="1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14" xfId="1" applyFont="1" applyBorder="1" applyAlignment="1">
      <alignment horizontal="center" vertical="center"/>
    </xf>
    <xf numFmtId="17" fontId="0" fillId="0" borderId="15" xfId="0" applyNumberFormat="1" applyBorder="1" applyAlignment="1">
      <alignment horizontal="center" vertical="center"/>
    </xf>
    <xf numFmtId="43" fontId="0" fillId="0" borderId="7" xfId="1" applyFont="1" applyBorder="1"/>
    <xf numFmtId="43" fontId="0" fillId="0" borderId="7" xfId="0" applyNumberFormat="1" applyBorder="1" applyAlignment="1">
      <alignment horizontal="center" vertical="center"/>
    </xf>
    <xf numFmtId="0" fontId="0" fillId="0" borderId="7" xfId="0" applyBorder="1"/>
    <xf numFmtId="14" fontId="0" fillId="0" borderId="7" xfId="0" applyNumberFormat="1" applyBorder="1"/>
    <xf numFmtId="10" fontId="0" fillId="0" borderId="7" xfId="2" applyNumberFormat="1" applyFont="1" applyBorder="1"/>
    <xf numFmtId="0" fontId="2" fillId="0" borderId="0" xfId="0" applyFont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164" fontId="8" fillId="14" borderId="5" xfId="1" applyNumberFormat="1" applyFont="1" applyFill="1" applyBorder="1" applyAlignment="1">
      <alignment horizontal="right"/>
    </xf>
    <xf numFmtId="164" fontId="8" fillId="21" borderId="17" xfId="1" applyNumberFormat="1" applyFont="1" applyFill="1" applyBorder="1" applyAlignment="1">
      <alignment horizontal="right"/>
    </xf>
    <xf numFmtId="164" fontId="8" fillId="13" borderId="18" xfId="1" applyNumberFormat="1" applyFont="1" applyFill="1" applyBorder="1" applyAlignment="1">
      <alignment horizontal="right"/>
    </xf>
    <xf numFmtId="164" fontId="8" fillId="18" borderId="15" xfId="1" applyNumberFormat="1" applyFont="1" applyFill="1" applyBorder="1" applyAlignment="1">
      <alignment horizontal="right"/>
    </xf>
    <xf numFmtId="164" fontId="8" fillId="12" borderId="6" xfId="1" applyNumberFormat="1" applyFont="1" applyFill="1" applyBorder="1" applyAlignment="1">
      <alignment horizontal="right"/>
    </xf>
    <xf numFmtId="164" fontId="8" fillId="11" borderId="5" xfId="1" applyNumberFormat="1" applyFont="1" applyFill="1" applyBorder="1" applyAlignment="1">
      <alignment horizontal="right"/>
    </xf>
    <xf numFmtId="164" fontId="8" fillId="7" borderId="5" xfId="1" applyNumberFormat="1" applyFont="1" applyFill="1" applyBorder="1" applyAlignment="1">
      <alignment horizontal="right"/>
    </xf>
    <xf numFmtId="8" fontId="0" fillId="19" borderId="5" xfId="0" applyNumberFormat="1" applyFill="1" applyBorder="1"/>
    <xf numFmtId="8" fontId="0" fillId="15" borderId="5" xfId="0" applyNumberFormat="1" applyFill="1" applyBorder="1"/>
    <xf numFmtId="8" fontId="0" fillId="5" borderId="5" xfId="0" applyNumberFormat="1" applyFill="1" applyBorder="1"/>
    <xf numFmtId="8" fontId="0" fillId="22" borderId="5" xfId="0" applyNumberFormat="1" applyFill="1" applyBorder="1"/>
    <xf numFmtId="8" fontId="0" fillId="6" borderId="5" xfId="0" applyNumberFormat="1" applyFill="1" applyBorder="1"/>
    <xf numFmtId="8" fontId="0" fillId="12" borderId="6" xfId="0" applyNumberFormat="1" applyFill="1" applyBorder="1"/>
    <xf numFmtId="164" fontId="0" fillId="8" borderId="5" xfId="0" applyNumberFormat="1" applyFill="1" applyBorder="1"/>
    <xf numFmtId="0" fontId="4" fillId="0" borderId="19" xfId="0" applyFont="1" applyBorder="1"/>
    <xf numFmtId="0" fontId="4" fillId="0" borderId="13" xfId="0" applyFont="1" applyBorder="1" applyAlignment="1">
      <alignment horizontal="center"/>
    </xf>
    <xf numFmtId="0" fontId="9" fillId="2" borderId="9" xfId="0" applyFont="1" applyFill="1" applyBorder="1"/>
    <xf numFmtId="0" fontId="9" fillId="2" borderId="8" xfId="0" applyFont="1" applyFill="1" applyBorder="1" applyAlignment="1">
      <alignment horizontal="center"/>
    </xf>
    <xf numFmtId="164" fontId="10" fillId="2" borderId="8" xfId="1" applyNumberFormat="1" applyFont="1" applyFill="1" applyBorder="1" applyAlignment="1">
      <alignment horizontal="right"/>
    </xf>
    <xf numFmtId="164" fontId="10" fillId="2" borderId="20" xfId="1" applyNumberFormat="1" applyFont="1" applyFill="1" applyBorder="1" applyAlignment="1">
      <alignment horizontal="right"/>
    </xf>
    <xf numFmtId="164" fontId="10" fillId="2" borderId="11" xfId="1" applyNumberFormat="1" applyFont="1" applyFill="1" applyBorder="1" applyAlignment="1">
      <alignment horizontal="right"/>
    </xf>
    <xf numFmtId="164" fontId="10" fillId="2" borderId="21" xfId="1" applyNumberFormat="1" applyFont="1" applyFill="1" applyBorder="1" applyAlignment="1">
      <alignment horizontal="right"/>
    </xf>
    <xf numFmtId="164" fontId="10" fillId="2" borderId="9" xfId="1" applyNumberFormat="1" applyFont="1" applyFill="1" applyBorder="1" applyAlignment="1">
      <alignment horizontal="right"/>
    </xf>
    <xf numFmtId="164" fontId="3" fillId="23" borderId="8" xfId="0" applyNumberFormat="1" applyFont="1" applyFill="1" applyBorder="1"/>
    <xf numFmtId="164" fontId="3" fillId="23" borderId="9" xfId="0" applyNumberFormat="1" applyFont="1" applyFill="1" applyBorder="1"/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164" fontId="8" fillId="14" borderId="23" xfId="1" applyNumberFormat="1" applyFont="1" applyFill="1" applyBorder="1" applyAlignment="1">
      <alignment horizontal="right"/>
    </xf>
    <xf numFmtId="164" fontId="8" fillId="21" borderId="24" xfId="1" applyNumberFormat="1" applyFont="1" applyFill="1" applyBorder="1" applyAlignment="1">
      <alignment horizontal="right"/>
    </xf>
    <xf numFmtId="164" fontId="8" fillId="13" borderId="25" xfId="1" applyNumberFormat="1" applyFont="1" applyFill="1" applyBorder="1" applyAlignment="1">
      <alignment horizontal="right"/>
    </xf>
    <xf numFmtId="164" fontId="8" fillId="18" borderId="26" xfId="1" applyNumberFormat="1" applyFont="1" applyFill="1" applyBorder="1" applyAlignment="1">
      <alignment horizontal="right"/>
    </xf>
    <xf numFmtId="164" fontId="8" fillId="12" borderId="22" xfId="1" applyNumberFormat="1" applyFont="1" applyFill="1" applyBorder="1" applyAlignment="1">
      <alignment horizontal="right"/>
    </xf>
    <xf numFmtId="164" fontId="8" fillId="11" borderId="23" xfId="1" applyNumberFormat="1" applyFont="1" applyFill="1" applyBorder="1" applyAlignment="1">
      <alignment horizontal="right"/>
    </xf>
    <xf numFmtId="164" fontId="8" fillId="7" borderId="23" xfId="1" applyNumberFormat="1" applyFont="1" applyFill="1" applyBorder="1" applyAlignment="1">
      <alignment horizontal="right"/>
    </xf>
    <xf numFmtId="8" fontId="0" fillId="19" borderId="23" xfId="0" applyNumberFormat="1" applyFill="1" applyBorder="1"/>
    <xf numFmtId="8" fontId="0" fillId="15" borderId="23" xfId="0" applyNumberFormat="1" applyFill="1" applyBorder="1"/>
    <xf numFmtId="8" fontId="0" fillId="5" borderId="23" xfId="0" applyNumberFormat="1" applyFill="1" applyBorder="1"/>
    <xf numFmtId="8" fontId="0" fillId="22" borderId="23" xfId="0" applyNumberFormat="1" applyFill="1" applyBorder="1"/>
    <xf numFmtId="8" fontId="0" fillId="6" borderId="23" xfId="0" applyNumberFormat="1" applyFill="1" applyBorder="1"/>
    <xf numFmtId="8" fontId="0" fillId="12" borderId="22" xfId="0" applyNumberFormat="1" applyFill="1" applyBorder="1"/>
    <xf numFmtId="0" fontId="4" fillId="2" borderId="27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0" borderId="0" xfId="0" applyFont="1"/>
    <xf numFmtId="43" fontId="0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164" fontId="0" fillId="0" borderId="29" xfId="0" applyNumberFormat="1" applyBorder="1" applyAlignment="1">
      <alignment horizontal="center" vertical="center"/>
    </xf>
    <xf numFmtId="164" fontId="0" fillId="0" borderId="7" xfId="0" applyNumberFormat="1" applyBorder="1"/>
    <xf numFmtId="164" fontId="2" fillId="0" borderId="0" xfId="0" applyNumberFormat="1" applyFont="1"/>
    <xf numFmtId="0" fontId="4" fillId="2" borderId="30" xfId="0" applyFont="1" applyFill="1" applyBorder="1" applyAlignment="1">
      <alignment horizontal="center" wrapText="1"/>
    </xf>
    <xf numFmtId="164" fontId="0" fillId="8" borderId="1" xfId="0" applyNumberFormat="1" applyFill="1" applyBorder="1"/>
    <xf numFmtId="164" fontId="0" fillId="15" borderId="1" xfId="0" applyNumberFormat="1" applyFill="1" applyBorder="1"/>
    <xf numFmtId="164" fontId="0" fillId="15" borderId="5" xfId="0" applyNumberFormat="1" applyFill="1" applyBorder="1"/>
    <xf numFmtId="164" fontId="3" fillId="23" borderId="31" xfId="0" applyNumberFormat="1" applyFont="1" applyFill="1" applyBorder="1"/>
    <xf numFmtId="164" fontId="0" fillId="15" borderId="13" xfId="0" applyNumberFormat="1" applyFill="1" applyBorder="1"/>
    <xf numFmtId="164" fontId="0" fillId="4" borderId="6" xfId="0" applyNumberFormat="1" applyFill="1" applyBorder="1"/>
    <xf numFmtId="164" fontId="0" fillId="16" borderId="16" xfId="0" applyNumberFormat="1" applyFill="1" applyBorder="1"/>
    <xf numFmtId="164" fontId="0" fillId="16" borderId="17" xfId="0" applyNumberFormat="1" applyFill="1" applyBorder="1"/>
    <xf numFmtId="164" fontId="0" fillId="4" borderId="22" xfId="0" applyNumberFormat="1" applyFill="1" applyBorder="1"/>
    <xf numFmtId="164" fontId="0" fillId="0" borderId="5" xfId="0" applyNumberFormat="1" applyBorder="1"/>
    <xf numFmtId="164" fontId="0" fillId="23" borderId="8" xfId="1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0" borderId="5" xfId="0" applyFont="1" applyBorder="1"/>
    <xf numFmtId="0" fontId="8" fillId="0" borderId="5" xfId="0" applyFont="1" applyBorder="1"/>
    <xf numFmtId="4" fontId="0" fillId="19" borderId="5" xfId="0" applyNumberFormat="1" applyFill="1" applyBorder="1" applyAlignment="1">
      <alignment horizontal="center"/>
    </xf>
    <xf numFmtId="4" fontId="0" fillId="15" borderId="5" xfId="0" applyNumberFormat="1" applyFill="1" applyBorder="1" applyAlignment="1">
      <alignment horizontal="center"/>
    </xf>
    <xf numFmtId="4" fontId="0" fillId="16" borderId="5" xfId="0" applyNumberFormat="1" applyFill="1" applyBorder="1" applyAlignment="1">
      <alignment horizontal="center"/>
    </xf>
    <xf numFmtId="0" fontId="4" fillId="0" borderId="8" xfId="0" applyFont="1" applyBorder="1"/>
    <xf numFmtId="0" fontId="8" fillId="0" borderId="8" xfId="0" applyFont="1" applyBorder="1"/>
    <xf numFmtId="4" fontId="0" fillId="19" borderId="8" xfId="0" applyNumberFormat="1" applyFill="1" applyBorder="1" applyAlignment="1">
      <alignment horizontal="center"/>
    </xf>
    <xf numFmtId="4" fontId="0" fillId="15" borderId="8" xfId="0" applyNumberFormat="1" applyFill="1" applyBorder="1" applyAlignment="1">
      <alignment horizontal="center"/>
    </xf>
    <xf numFmtId="4" fontId="0" fillId="16" borderId="8" xfId="0" applyNumberFormat="1" applyFill="1" applyBorder="1" applyAlignment="1">
      <alignment horizontal="center"/>
    </xf>
    <xf numFmtId="2" fontId="0" fillId="16" borderId="32" xfId="0" applyNumberFormat="1" applyFill="1" applyBorder="1"/>
    <xf numFmtId="2" fontId="0" fillId="16" borderId="21" xfId="0" applyNumberFormat="1" applyFill="1" applyBorder="1"/>
    <xf numFmtId="2" fontId="0" fillId="5" borderId="1" xfId="0" applyNumberFormat="1" applyFill="1" applyBorder="1"/>
    <xf numFmtId="2" fontId="0" fillId="5" borderId="5" xfId="0" applyNumberFormat="1" applyFill="1" applyBorder="1"/>
    <xf numFmtId="43" fontId="0" fillId="0" borderId="0" xfId="1" applyFont="1"/>
    <xf numFmtId="0" fontId="5" fillId="17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inka.afolabi\Desktop\BAU%20Supplier%20Charges\Annual%20Review%202022\PAB260_07_B_Calculation_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crease"/>
      <sheetName val="Supplier Serial Charges"/>
      <sheetName val="GSP Group Annual Take (MWh)"/>
      <sheetName val="Annual GSP Caps and Charges "/>
    </sheetNames>
    <sheetDataSet>
      <sheetData sheetId="0">
        <row r="6">
          <cell r="B6">
            <v>1.9069627851140456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14.4" x14ac:dyDescent="0.3"/>
  <cols>
    <col min="1" max="1" width="16.88671875" bestFit="1" customWidth="1"/>
    <col min="2" max="2" width="12.6640625" bestFit="1" customWidth="1"/>
  </cols>
  <sheetData>
    <row r="1" spans="1:2" x14ac:dyDescent="0.3">
      <c r="A1" s="1"/>
      <c r="B1" s="1"/>
    </row>
    <row r="2" spans="1:2" x14ac:dyDescent="0.3">
      <c r="A2" s="2">
        <v>36526</v>
      </c>
      <c r="B2" s="1">
        <v>166.6</v>
      </c>
    </row>
    <row r="3" spans="1:2" x14ac:dyDescent="0.3">
      <c r="A3" s="2">
        <v>44927</v>
      </c>
      <c r="B3" s="5">
        <v>360.3</v>
      </c>
    </row>
    <row r="4" spans="1:2" x14ac:dyDescent="0.3">
      <c r="A4" s="1"/>
      <c r="B4" s="1"/>
    </row>
    <row r="5" spans="1:2" x14ac:dyDescent="0.3">
      <c r="A5" s="1"/>
      <c r="B5" s="1"/>
    </row>
    <row r="6" spans="1:2" x14ac:dyDescent="0.3">
      <c r="A6" s="1" t="s">
        <v>0</v>
      </c>
      <c r="B6" s="1">
        <f>B3/B2</f>
        <v>2.1626650660264106</v>
      </c>
    </row>
    <row r="7" spans="1:2" x14ac:dyDescent="0.3">
      <c r="A7" s="1"/>
      <c r="B7" s="1"/>
    </row>
    <row r="8" spans="1:2" x14ac:dyDescent="0.3">
      <c r="A8" s="1" t="s">
        <v>1</v>
      </c>
      <c r="B8" s="3">
        <v>1275000</v>
      </c>
    </row>
    <row r="9" spans="1:2" x14ac:dyDescent="0.3">
      <c r="A9" s="1"/>
      <c r="B9" s="1"/>
    </row>
    <row r="10" spans="1:2" x14ac:dyDescent="0.3">
      <c r="A10" s="1" t="s">
        <v>2</v>
      </c>
      <c r="B10" s="4">
        <f>B6*B8</f>
        <v>2757397.9591836734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/>
  </sheetViews>
  <sheetFormatPr defaultRowHeight="14.4" x14ac:dyDescent="0.3"/>
  <cols>
    <col min="1" max="1" width="10.77734375" bestFit="1" customWidth="1"/>
    <col min="2" max="2" width="20.77734375" customWidth="1"/>
    <col min="3" max="3" width="10.21875" bestFit="1" customWidth="1"/>
    <col min="4" max="5" width="13.6640625" customWidth="1"/>
    <col min="6" max="20" width="9.77734375" customWidth="1"/>
  </cols>
  <sheetData>
    <row r="1" spans="1:20" ht="54" thickBot="1" x14ac:dyDescent="0.35">
      <c r="A1" s="121" t="s">
        <v>18</v>
      </c>
      <c r="B1" s="6" t="s">
        <v>110</v>
      </c>
      <c r="C1" s="6" t="s">
        <v>111</v>
      </c>
      <c r="D1" s="6" t="s">
        <v>112</v>
      </c>
      <c r="E1" s="6" t="s">
        <v>113</v>
      </c>
      <c r="F1" s="6" t="s">
        <v>3</v>
      </c>
      <c r="G1" s="7" t="s">
        <v>4</v>
      </c>
      <c r="H1" s="8" t="s">
        <v>5</v>
      </c>
      <c r="I1" s="9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10" t="s">
        <v>16</v>
      </c>
      <c r="T1" s="8" t="s">
        <v>17</v>
      </c>
    </row>
    <row r="2" spans="1:20" x14ac:dyDescent="0.3">
      <c r="A2" s="122" t="s">
        <v>21</v>
      </c>
      <c r="B2" s="123">
        <v>0.13</v>
      </c>
      <c r="C2" s="124">
        <v>0.1509123649459784</v>
      </c>
      <c r="D2" s="125">
        <v>0.15731092436974792</v>
      </c>
      <c r="E2" s="126">
        <v>0.16370948379351744</v>
      </c>
      <c r="F2" s="11">
        <v>0.1639435774309724</v>
      </c>
      <c r="G2" s="12">
        <v>0.17003001200480194</v>
      </c>
      <c r="H2" s="13">
        <v>0.17869147659063628</v>
      </c>
      <c r="I2" s="14">
        <v>0.18571428571428572</v>
      </c>
      <c r="J2" s="15">
        <v>0.19</v>
      </c>
      <c r="K2" s="16">
        <v>0.19710684273709486</v>
      </c>
      <c r="L2" s="17">
        <v>0.19929171668667431</v>
      </c>
      <c r="M2" s="18">
        <v>0.2019447779111645</v>
      </c>
      <c r="N2" s="19">
        <v>0.20717286914765909</v>
      </c>
      <c r="O2" s="20">
        <v>0.21536614645858346</v>
      </c>
      <c r="P2" s="21">
        <v>0.22082833133253302</v>
      </c>
      <c r="Q2" s="22">
        <v>0.22675870348139257</v>
      </c>
      <c r="R2" s="23">
        <v>0.22675870348139257</v>
      </c>
      <c r="S2" s="132">
        <f>B2*'[1]Base Increase'!$B$6</f>
        <v>0.24790516206482593</v>
      </c>
      <c r="T2" s="134">
        <f>B2*'Base Increase'!$B$6</f>
        <v>0.2811464585834334</v>
      </c>
    </row>
    <row r="3" spans="1:20" x14ac:dyDescent="0.3">
      <c r="A3" s="122" t="s">
        <v>23</v>
      </c>
      <c r="B3" s="123">
        <v>1.43</v>
      </c>
      <c r="C3" s="124">
        <v>1.6600360144057624</v>
      </c>
      <c r="D3" s="125">
        <v>1.7304201680672271</v>
      </c>
      <c r="E3" s="126">
        <v>1.8008043217286915</v>
      </c>
      <c r="F3" s="11">
        <v>1.8033793517406964</v>
      </c>
      <c r="G3" s="12">
        <v>1.8703301320528212</v>
      </c>
      <c r="H3" s="13">
        <v>1.9656062424969989</v>
      </c>
      <c r="I3" s="14">
        <v>2.0428571428571427</v>
      </c>
      <c r="J3" s="15">
        <v>2.11</v>
      </c>
      <c r="K3" s="16">
        <v>2.1681752701080432</v>
      </c>
      <c r="L3" s="17">
        <v>2.192208883553417</v>
      </c>
      <c r="M3" s="18">
        <v>2.2213925570228095</v>
      </c>
      <c r="N3" s="19">
        <v>2.27890156062425</v>
      </c>
      <c r="O3" s="20">
        <v>2.3690276110444177</v>
      </c>
      <c r="P3" s="21">
        <v>2.4291116446578629</v>
      </c>
      <c r="Q3" s="22">
        <v>2.4943457382953182</v>
      </c>
      <c r="R3" s="23">
        <v>2.4943457382953182</v>
      </c>
      <c r="S3" s="132">
        <f>B3*'[1]Base Increase'!$B$6</f>
        <v>2.7269567827130849</v>
      </c>
      <c r="T3" s="135">
        <f>B3*'Base Increase'!$B$6</f>
        <v>3.092611044417767</v>
      </c>
    </row>
    <row r="4" spans="1:20" x14ac:dyDescent="0.3">
      <c r="A4" s="122" t="s">
        <v>24</v>
      </c>
      <c r="B4" s="123">
        <v>0.13</v>
      </c>
      <c r="C4" s="124">
        <v>0.1509123649459784</v>
      </c>
      <c r="D4" s="125">
        <v>0.15731092436974792</v>
      </c>
      <c r="E4" s="126">
        <v>0.16370948379351744</v>
      </c>
      <c r="F4" s="11">
        <v>0.1639435774309724</v>
      </c>
      <c r="G4" s="12">
        <v>0.17003001200480194</v>
      </c>
      <c r="H4" s="13">
        <v>0.17869147659063628</v>
      </c>
      <c r="I4" s="14">
        <v>0.18571428571428572</v>
      </c>
      <c r="J4" s="15">
        <v>0.19</v>
      </c>
      <c r="K4" s="16">
        <v>0.19710684273709486</v>
      </c>
      <c r="L4" s="17">
        <v>0.19929171668667431</v>
      </c>
      <c r="M4" s="18">
        <v>0.2019447779111645</v>
      </c>
      <c r="N4" s="19">
        <v>0.20717286914765909</v>
      </c>
      <c r="O4" s="20">
        <v>0.21536614645858346</v>
      </c>
      <c r="P4" s="21">
        <v>0.22082833133253302</v>
      </c>
      <c r="Q4" s="22">
        <v>0.22675870348139299</v>
      </c>
      <c r="R4" s="23">
        <v>0.22675870348139299</v>
      </c>
      <c r="S4" s="132">
        <f>B4*'[1]Base Increase'!$B$6</f>
        <v>0.24790516206482593</v>
      </c>
      <c r="T4" s="135">
        <f>B4*'Base Increase'!$B$6</f>
        <v>0.2811464585834334</v>
      </c>
    </row>
    <row r="5" spans="1:20" x14ac:dyDescent="0.3">
      <c r="A5" s="122" t="s">
        <v>26</v>
      </c>
      <c r="B5" s="123">
        <v>1.43</v>
      </c>
      <c r="C5" s="124">
        <v>1.6600360144057624</v>
      </c>
      <c r="D5" s="125">
        <v>1.7304201680672271</v>
      </c>
      <c r="E5" s="126">
        <v>1.8008043217286915</v>
      </c>
      <c r="F5" s="11">
        <v>1.8033793517406964</v>
      </c>
      <c r="G5" s="12">
        <v>1.8703301320528212</v>
      </c>
      <c r="H5" s="13">
        <v>1.9656062424969989</v>
      </c>
      <c r="I5" s="14">
        <v>2.0428571428571427</v>
      </c>
      <c r="J5" s="15">
        <v>2.11</v>
      </c>
      <c r="K5" s="16">
        <v>2.1681752701080432</v>
      </c>
      <c r="L5" s="17">
        <v>2.192208883553417</v>
      </c>
      <c r="M5" s="18">
        <v>2.2213925570228095</v>
      </c>
      <c r="N5" s="19">
        <v>2.27890156062425</v>
      </c>
      <c r="O5" s="20">
        <v>2.3690276110444177</v>
      </c>
      <c r="P5" s="21">
        <v>2.4291116446578629</v>
      </c>
      <c r="Q5" s="22">
        <v>2.4943457382953182</v>
      </c>
      <c r="R5" s="23">
        <v>2.4943457382953182</v>
      </c>
      <c r="S5" s="132">
        <f>B5*'[1]Base Increase'!$B$6</f>
        <v>2.7269567827130849</v>
      </c>
      <c r="T5" s="135">
        <f>B5*'Base Increase'!$B$6</f>
        <v>3.092611044417767</v>
      </c>
    </row>
    <row r="6" spans="1:20" x14ac:dyDescent="0.3">
      <c r="A6" s="122" t="s">
        <v>27</v>
      </c>
      <c r="B6" s="123">
        <v>1.43</v>
      </c>
      <c r="C6" s="124">
        <v>1.6600360144057624</v>
      </c>
      <c r="D6" s="125">
        <v>1.7304201680672271</v>
      </c>
      <c r="E6" s="126">
        <v>1.8008043217286915</v>
      </c>
      <c r="F6" s="11">
        <v>1.8033793517406964</v>
      </c>
      <c r="G6" s="12">
        <v>1.8703301320528212</v>
      </c>
      <c r="H6" s="13">
        <v>1.9656062424969989</v>
      </c>
      <c r="I6" s="14">
        <v>2.0428571428571427</v>
      </c>
      <c r="J6" s="15">
        <v>2.11</v>
      </c>
      <c r="K6" s="16">
        <v>2.1681752701080432</v>
      </c>
      <c r="L6" s="17">
        <v>2.192208883553417</v>
      </c>
      <c r="M6" s="18">
        <v>2.2213925570228095</v>
      </c>
      <c r="N6" s="19">
        <v>2.27890156062425</v>
      </c>
      <c r="O6" s="20">
        <v>2.3690276110444177</v>
      </c>
      <c r="P6" s="21">
        <v>2.4291116446578629</v>
      </c>
      <c r="Q6" s="22">
        <v>2.4943457382953182</v>
      </c>
      <c r="R6" s="23">
        <v>2.4943457382953182</v>
      </c>
      <c r="S6" s="132">
        <f>B6*'[1]Base Increase'!$B$6</f>
        <v>2.7269567827130849</v>
      </c>
      <c r="T6" s="135">
        <f>B6*'Base Increase'!$B$6</f>
        <v>3.092611044417767</v>
      </c>
    </row>
    <row r="7" spans="1:20" x14ac:dyDescent="0.3">
      <c r="A7" s="122" t="s">
        <v>28</v>
      </c>
      <c r="B7" s="123">
        <v>2.68</v>
      </c>
      <c r="C7" s="124">
        <v>3.1111164465786318</v>
      </c>
      <c r="D7" s="125">
        <v>3.243025210084034</v>
      </c>
      <c r="E7" s="126">
        <v>3.3749339735894366</v>
      </c>
      <c r="F7" s="11">
        <v>3.3797599039615851</v>
      </c>
      <c r="G7" s="12">
        <v>3.5052340936374553</v>
      </c>
      <c r="H7" s="13">
        <v>3.6837935174069631</v>
      </c>
      <c r="I7" s="14">
        <v>3.8285714285714287</v>
      </c>
      <c r="J7" s="15">
        <v>3.95</v>
      </c>
      <c r="K7" s="16">
        <v>4.0634333733493397</v>
      </c>
      <c r="L7" s="17">
        <v>4.1084753901560545</v>
      </c>
      <c r="M7" s="18">
        <v>4.163169267707084</v>
      </c>
      <c r="N7" s="19">
        <v>4.2709483793517418</v>
      </c>
      <c r="O7" s="20">
        <v>4.4398559423769512</v>
      </c>
      <c r="P7" s="21">
        <v>4.5524609843937576</v>
      </c>
      <c r="Q7" s="22">
        <v>4.6747178871548627</v>
      </c>
      <c r="R7" s="23">
        <v>4.6747178871548627</v>
      </c>
      <c r="S7" s="132">
        <f>B7*'[1]Base Increase'!$B$6</f>
        <v>5.1106602641056424</v>
      </c>
      <c r="T7" s="135">
        <f>B7*'Base Increase'!$B$6</f>
        <v>5.795942376950781</v>
      </c>
    </row>
    <row r="8" spans="1:20" x14ac:dyDescent="0.3">
      <c r="A8" s="122" t="s">
        <v>30</v>
      </c>
      <c r="B8" s="123">
        <v>25.5</v>
      </c>
      <c r="C8" s="124">
        <v>29.602040816326532</v>
      </c>
      <c r="D8" s="125">
        <v>30.857142857142861</v>
      </c>
      <c r="E8" s="126">
        <v>32.112244897959187</v>
      </c>
      <c r="F8" s="11">
        <v>32.158163265306122</v>
      </c>
      <c r="G8" s="12">
        <v>33.352040816326529</v>
      </c>
      <c r="H8" s="13">
        <v>35.051020408163268</v>
      </c>
      <c r="I8" s="14">
        <v>36.428571428571431</v>
      </c>
      <c r="J8" s="15">
        <v>37.619999999999997</v>
      </c>
      <c r="K8" s="16">
        <v>38.663265306122447</v>
      </c>
      <c r="L8" s="17">
        <v>39.0918367346938</v>
      </c>
      <c r="M8" s="18">
        <v>39.612244897959187</v>
      </c>
      <c r="N8" s="19">
        <v>40.637755102040821</v>
      </c>
      <c r="O8" s="20">
        <v>42.244897959183675</v>
      </c>
      <c r="P8" s="21">
        <v>43.316326530612244</v>
      </c>
      <c r="Q8" s="22">
        <v>44.479591836734699</v>
      </c>
      <c r="R8" s="23">
        <v>44.479591836734699</v>
      </c>
      <c r="S8" s="132">
        <f>B8*'[1]Base Increase'!$B$6</f>
        <v>48.627551020408163</v>
      </c>
      <c r="T8" s="135">
        <f>B8*'Base Increase'!$B$6</f>
        <v>55.147959183673471</v>
      </c>
    </row>
    <row r="9" spans="1:20" ht="15" thickBot="1" x14ac:dyDescent="0.35">
      <c r="A9" s="127" t="s">
        <v>32</v>
      </c>
      <c r="B9" s="128">
        <v>25.5</v>
      </c>
      <c r="C9" s="129">
        <v>29.602040816326532</v>
      </c>
      <c r="D9" s="130">
        <v>30.857142857142861</v>
      </c>
      <c r="E9" s="131">
        <v>32.112244897959187</v>
      </c>
      <c r="F9" s="24">
        <v>32.158163265306122</v>
      </c>
      <c r="G9" s="25">
        <v>33.352040816326529</v>
      </c>
      <c r="H9" s="26">
        <v>35.051020408163268</v>
      </c>
      <c r="I9" s="27">
        <v>36.428571428571431</v>
      </c>
      <c r="J9" s="28">
        <v>37.619999999999997</v>
      </c>
      <c r="K9" s="29">
        <v>38.663265306122447</v>
      </c>
      <c r="L9" s="30">
        <v>39.0918367346938</v>
      </c>
      <c r="M9" s="31">
        <v>39.612244897959187</v>
      </c>
      <c r="N9" s="32">
        <v>40.637755102040821</v>
      </c>
      <c r="O9" s="33">
        <v>42.244897959183675</v>
      </c>
      <c r="P9" s="34">
        <v>43.316326530612244</v>
      </c>
      <c r="Q9" s="35">
        <v>44.479591836734699</v>
      </c>
      <c r="R9" s="36">
        <v>44.479591836734699</v>
      </c>
      <c r="S9" s="133">
        <f>B9*'[1]Base Increase'!$B$6</f>
        <v>48.627551020408163</v>
      </c>
      <c r="T9" s="44">
        <f>B9*'Base Increase'!$B$6</f>
        <v>55.147959183673471</v>
      </c>
    </row>
    <row r="14" spans="1:20" ht="39.6" x14ac:dyDescent="0.3">
      <c r="A14" s="137" t="s">
        <v>18</v>
      </c>
      <c r="B14" s="137" t="s">
        <v>19</v>
      </c>
      <c r="C14" s="137" t="s">
        <v>20</v>
      </c>
      <c r="D14" s="41" t="s">
        <v>36</v>
      </c>
      <c r="E14" s="41" t="s">
        <v>34</v>
      </c>
    </row>
    <row r="15" spans="1:20" x14ac:dyDescent="0.3">
      <c r="A15" s="137"/>
      <c r="B15" s="137"/>
      <c r="C15" s="137"/>
      <c r="D15" s="41" t="s">
        <v>35</v>
      </c>
      <c r="E15" s="41" t="s">
        <v>37</v>
      </c>
    </row>
    <row r="16" spans="1:20" ht="39.6" x14ac:dyDescent="0.3">
      <c r="A16" s="37" t="s">
        <v>21</v>
      </c>
      <c r="B16" s="37" t="s">
        <v>22</v>
      </c>
      <c r="C16" s="38">
        <v>0.13</v>
      </c>
      <c r="D16" s="42">
        <v>0.24790516206482593</v>
      </c>
      <c r="E16" s="42">
        <v>0.2811464585834334</v>
      </c>
    </row>
    <row r="17" spans="1:5" ht="39.6" x14ac:dyDescent="0.3">
      <c r="A17" s="37" t="s">
        <v>23</v>
      </c>
      <c r="B17" s="37" t="s">
        <v>22</v>
      </c>
      <c r="C17" s="38">
        <v>1.43</v>
      </c>
      <c r="D17" s="42">
        <v>2.7269567827130849</v>
      </c>
      <c r="E17" s="42">
        <v>3.092611044417767</v>
      </c>
    </row>
    <row r="18" spans="1:5" ht="39.6" x14ac:dyDescent="0.3">
      <c r="A18" s="37" t="s">
        <v>24</v>
      </c>
      <c r="B18" s="37" t="s">
        <v>25</v>
      </c>
      <c r="C18" s="38">
        <v>0.13</v>
      </c>
      <c r="D18" s="42">
        <v>0.24790516206482593</v>
      </c>
      <c r="E18" s="42">
        <v>0.2811464585834334</v>
      </c>
    </row>
    <row r="19" spans="1:5" ht="39.6" x14ac:dyDescent="0.3">
      <c r="A19" s="37" t="s">
        <v>26</v>
      </c>
      <c r="B19" s="37" t="s">
        <v>25</v>
      </c>
      <c r="C19" s="38">
        <v>1.43</v>
      </c>
      <c r="D19" s="42">
        <v>2.7269567827130849</v>
      </c>
      <c r="E19" s="42">
        <v>3.092611044417767</v>
      </c>
    </row>
    <row r="20" spans="1:5" ht="39.6" x14ac:dyDescent="0.3">
      <c r="A20" s="37" t="s">
        <v>27</v>
      </c>
      <c r="B20" s="37" t="s">
        <v>25</v>
      </c>
      <c r="C20" s="38">
        <v>1.43</v>
      </c>
      <c r="D20" s="42">
        <v>2.7269567827130849</v>
      </c>
      <c r="E20" s="42">
        <v>3.092611044417767</v>
      </c>
    </row>
    <row r="21" spans="1:5" ht="26.4" x14ac:dyDescent="0.3">
      <c r="A21" s="39" t="s">
        <v>28</v>
      </c>
      <c r="B21" s="39" t="s">
        <v>29</v>
      </c>
      <c r="C21" s="40">
        <v>2.68</v>
      </c>
      <c r="D21" s="43">
        <v>5.1106602641056424</v>
      </c>
      <c r="E21" s="43">
        <v>5.795942376950781</v>
      </c>
    </row>
    <row r="22" spans="1:5" ht="39.6" x14ac:dyDescent="0.3">
      <c r="A22" s="39" t="s">
        <v>30</v>
      </c>
      <c r="B22" s="39" t="s">
        <v>31</v>
      </c>
      <c r="C22" s="40">
        <v>25.5</v>
      </c>
      <c r="D22" s="43">
        <v>48.627551020408163</v>
      </c>
      <c r="E22" s="43">
        <v>55.147959183673471</v>
      </c>
    </row>
    <row r="23" spans="1:5" ht="39.6" x14ac:dyDescent="0.3">
      <c r="A23" s="39" t="s">
        <v>32</v>
      </c>
      <c r="B23" s="39" t="s">
        <v>33</v>
      </c>
      <c r="C23" s="40">
        <v>25.5</v>
      </c>
      <c r="D23" s="43">
        <v>48.627551020408163</v>
      </c>
      <c r="E23" s="43">
        <v>55.147959183673471</v>
      </c>
    </row>
  </sheetData>
  <mergeCells count="3">
    <mergeCell ref="A14:A15"/>
    <mergeCell ref="B14:B15"/>
    <mergeCell ref="C14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RowHeight="14.4" x14ac:dyDescent="0.3"/>
  <cols>
    <col min="1" max="1" width="13.33203125" bestFit="1" customWidth="1"/>
    <col min="2" max="5" width="14.33203125" bestFit="1" customWidth="1"/>
    <col min="6" max="6" width="21.44140625" bestFit="1" customWidth="1"/>
    <col min="7" max="7" width="26" bestFit="1" customWidth="1"/>
    <col min="8" max="14" width="14.33203125" bestFit="1" customWidth="1"/>
    <col min="15" max="15" width="13.33203125" bestFit="1" customWidth="1"/>
  </cols>
  <sheetData>
    <row r="1" spans="1:15" x14ac:dyDescent="0.3">
      <c r="A1" s="45" t="s">
        <v>38</v>
      </c>
      <c r="B1" s="45" t="s">
        <v>39</v>
      </c>
      <c r="C1" s="45" t="s">
        <v>40</v>
      </c>
      <c r="D1" s="45" t="s">
        <v>41</v>
      </c>
      <c r="E1" s="45" t="s">
        <v>42</v>
      </c>
      <c r="F1" s="45" t="s">
        <v>43</v>
      </c>
      <c r="G1" s="45" t="s">
        <v>44</v>
      </c>
      <c r="H1" s="45" t="s">
        <v>45</v>
      </c>
      <c r="I1" s="45" t="s">
        <v>46</v>
      </c>
      <c r="J1" s="45" t="s">
        <v>47</v>
      </c>
      <c r="K1" s="45" t="s">
        <v>48</v>
      </c>
      <c r="L1" s="45" t="s">
        <v>49</v>
      </c>
      <c r="M1" s="45" t="s">
        <v>50</v>
      </c>
      <c r="N1" s="45" t="s">
        <v>51</v>
      </c>
      <c r="O1" s="45" t="s">
        <v>52</v>
      </c>
    </row>
    <row r="2" spans="1:15" x14ac:dyDescent="0.3">
      <c r="A2" s="46">
        <v>38807</v>
      </c>
      <c r="B2" s="47">
        <v>36677592.498999998</v>
      </c>
      <c r="C2" s="47">
        <v>30795212.73</v>
      </c>
      <c r="D2" s="47">
        <v>30564501.153000001</v>
      </c>
      <c r="E2" s="47">
        <v>15795947.737</v>
      </c>
      <c r="F2" s="47">
        <v>28159401.030000001</v>
      </c>
      <c r="G2" s="47">
        <v>17148539.905999999</v>
      </c>
      <c r="H2" s="47">
        <v>26370882.923999999</v>
      </c>
      <c r="I2" s="47">
        <v>34555848.204999998</v>
      </c>
      <c r="J2" s="47">
        <v>22399068.958999999</v>
      </c>
      <c r="K2" s="47">
        <v>13465964.107000001</v>
      </c>
      <c r="L2" s="47">
        <v>16569130.399</v>
      </c>
      <c r="M2" s="47">
        <v>25084092.015999999</v>
      </c>
      <c r="N2" s="47">
        <v>21846452.443</v>
      </c>
      <c r="O2" s="47">
        <v>7282976.5530000003</v>
      </c>
    </row>
    <row r="3" spans="1:15" x14ac:dyDescent="0.3">
      <c r="A3" s="46">
        <v>39172</v>
      </c>
      <c r="B3" s="47">
        <v>35270618.586000003</v>
      </c>
      <c r="C3" s="47">
        <v>29891829.761</v>
      </c>
      <c r="D3" s="47">
        <v>30340480.589000002</v>
      </c>
      <c r="E3" s="47">
        <v>15331014.885</v>
      </c>
      <c r="F3" s="47">
        <v>26975350.868999999</v>
      </c>
      <c r="G3" s="47">
        <v>16364950.812000001</v>
      </c>
      <c r="H3" s="47">
        <v>25243259.605999999</v>
      </c>
      <c r="I3" s="47">
        <v>33556574.827</v>
      </c>
      <c r="J3" s="47">
        <v>21989709.149999999</v>
      </c>
      <c r="K3" s="47">
        <v>13009671.294</v>
      </c>
      <c r="L3" s="47">
        <v>15845734.118000001</v>
      </c>
      <c r="M3" s="47">
        <v>24152855.166999999</v>
      </c>
      <c r="N3" s="47">
        <v>20784222.579999998</v>
      </c>
      <c r="O3" s="47">
        <v>6576296.1299999999</v>
      </c>
    </row>
    <row r="4" spans="1:15" x14ac:dyDescent="0.3">
      <c r="A4" s="46">
        <v>39538</v>
      </c>
      <c r="B4" s="47">
        <v>35212096.384999998</v>
      </c>
      <c r="C4" s="47">
        <v>29666757.385000002</v>
      </c>
      <c r="D4" s="47">
        <v>30652640.631999999</v>
      </c>
      <c r="E4" s="47">
        <v>15013372.436000001</v>
      </c>
      <c r="F4" s="47">
        <v>26959923.375</v>
      </c>
      <c r="G4" s="47">
        <v>16255862.891000001</v>
      </c>
      <c r="H4" s="47">
        <v>25152784.712000001</v>
      </c>
      <c r="I4" s="47">
        <v>33884584.987999998</v>
      </c>
      <c r="J4" s="47">
        <v>21956996.274999999</v>
      </c>
      <c r="K4" s="47">
        <v>12844495.635</v>
      </c>
      <c r="L4" s="47">
        <v>15801958.75</v>
      </c>
      <c r="M4" s="47">
        <v>24049319.596999999</v>
      </c>
      <c r="N4" s="47">
        <v>20648176.107999999</v>
      </c>
      <c r="O4" s="47">
        <v>6750152.1880000001</v>
      </c>
    </row>
    <row r="5" spans="1:15" x14ac:dyDescent="0.3">
      <c r="A5" s="46">
        <v>39903</v>
      </c>
      <c r="B5" s="47">
        <v>34937061.391999997</v>
      </c>
      <c r="C5" s="47">
        <v>28539344.026999999</v>
      </c>
      <c r="D5" s="47">
        <v>30925795.447000001</v>
      </c>
      <c r="E5" s="47">
        <v>15008947.839</v>
      </c>
      <c r="F5" s="47">
        <v>26005268.693</v>
      </c>
      <c r="G5" s="47">
        <v>14952273.466</v>
      </c>
      <c r="H5" s="47">
        <v>24513032.77</v>
      </c>
      <c r="I5" s="47">
        <v>33839089.902000003</v>
      </c>
      <c r="J5" s="47">
        <v>21593193.331</v>
      </c>
      <c r="K5" s="47">
        <v>12358488.721000001</v>
      </c>
      <c r="L5" s="47">
        <v>15500884.137</v>
      </c>
      <c r="M5" s="47">
        <v>23506318.048</v>
      </c>
      <c r="N5" s="47">
        <v>20180321.535999998</v>
      </c>
      <c r="O5" s="47">
        <v>6440227.2869999995</v>
      </c>
    </row>
    <row r="6" spans="1:15" x14ac:dyDescent="0.3">
      <c r="A6" s="46">
        <v>40268</v>
      </c>
      <c r="B6" s="47">
        <v>33975678.432999998</v>
      </c>
      <c r="C6" s="47">
        <v>27580152.515999999</v>
      </c>
      <c r="D6" s="47">
        <v>30441634.655999999</v>
      </c>
      <c r="E6" s="47">
        <v>14501901.923</v>
      </c>
      <c r="F6" s="47">
        <v>25027635.061000001</v>
      </c>
      <c r="G6" s="47">
        <v>14022168.437000001</v>
      </c>
      <c r="H6" s="47">
        <v>23478079.374000002</v>
      </c>
      <c r="I6" s="47">
        <v>33109686.405000001</v>
      </c>
      <c r="J6" s="47">
        <v>21028693.313000001</v>
      </c>
      <c r="K6" s="47">
        <v>12033887.380999999</v>
      </c>
      <c r="L6" s="47">
        <v>15211908.329</v>
      </c>
      <c r="M6" s="47">
        <v>22328945.818</v>
      </c>
      <c r="N6" s="47">
        <v>19323476.66</v>
      </c>
      <c r="O6" s="47">
        <v>6405952.9079999998</v>
      </c>
    </row>
    <row r="7" spans="1:15" x14ac:dyDescent="0.3">
      <c r="A7" s="46">
        <v>40633</v>
      </c>
      <c r="B7" s="47">
        <v>34848660.519000001</v>
      </c>
      <c r="C7" s="47">
        <v>27904109.489999998</v>
      </c>
      <c r="D7" s="47">
        <v>30513790.353</v>
      </c>
      <c r="E7" s="47">
        <v>14606218.994000001</v>
      </c>
      <c r="F7" s="47">
        <v>25601721.486000001</v>
      </c>
      <c r="G7" s="47">
        <v>14679448.073000001</v>
      </c>
      <c r="H7" s="47">
        <v>23224000.250999998</v>
      </c>
      <c r="I7" s="47">
        <v>32895159.245000001</v>
      </c>
      <c r="J7" s="47">
        <v>21238313.559999999</v>
      </c>
      <c r="K7" s="47">
        <v>11961709.659</v>
      </c>
      <c r="L7" s="47">
        <v>15216113.339</v>
      </c>
      <c r="M7" s="47">
        <v>23091325.399999999</v>
      </c>
      <c r="N7" s="47">
        <v>19164896.441</v>
      </c>
      <c r="O7" s="47">
        <v>6367356.1239999998</v>
      </c>
    </row>
    <row r="8" spans="1:15" x14ac:dyDescent="0.3">
      <c r="A8" s="46">
        <v>40999</v>
      </c>
      <c r="B8" s="47">
        <v>33368929.717</v>
      </c>
      <c r="C8" s="47">
        <v>26656267.088</v>
      </c>
      <c r="D8" s="47">
        <v>29258725.93</v>
      </c>
      <c r="E8" s="47">
        <v>13916763.537</v>
      </c>
      <c r="F8" s="47">
        <v>24687751.969999999</v>
      </c>
      <c r="G8" s="47">
        <v>13845068.272</v>
      </c>
      <c r="H8" s="47">
        <v>22291258.252</v>
      </c>
      <c r="I8" s="47">
        <v>31643571.195</v>
      </c>
      <c r="J8" s="47">
        <v>20119888.739</v>
      </c>
      <c r="K8" s="47">
        <v>11384300.067</v>
      </c>
      <c r="L8" s="47">
        <v>14337139.433</v>
      </c>
      <c r="M8" s="47">
        <v>22456018.070999999</v>
      </c>
      <c r="N8" s="47">
        <v>17711188.962000001</v>
      </c>
      <c r="O8" s="47">
        <v>4912016.0530000003</v>
      </c>
    </row>
    <row r="9" spans="1:15" x14ac:dyDescent="0.3">
      <c r="A9" s="46">
        <v>41334</v>
      </c>
      <c r="B9" s="47">
        <v>34280144.656000003</v>
      </c>
      <c r="C9" s="47">
        <v>27237187.499000002</v>
      </c>
      <c r="D9" s="47">
        <v>29652133.647999998</v>
      </c>
      <c r="E9" s="47">
        <v>14189215.505999999</v>
      </c>
      <c r="F9" s="47">
        <v>25279944.353999998</v>
      </c>
      <c r="G9" s="47">
        <v>12502496.823000001</v>
      </c>
      <c r="H9" s="47">
        <v>22757919.013</v>
      </c>
      <c r="I9" s="47">
        <v>32623654.476</v>
      </c>
      <c r="J9" s="47">
        <v>20388595.794</v>
      </c>
      <c r="K9" s="47">
        <v>11412250.207</v>
      </c>
      <c r="L9" s="47">
        <v>14660066.516000001</v>
      </c>
      <c r="M9" s="47">
        <v>22569008.831999999</v>
      </c>
      <c r="N9" s="47">
        <v>18017157.807999998</v>
      </c>
      <c r="O9" s="47">
        <v>5694690.227</v>
      </c>
    </row>
    <row r="10" spans="1:15" x14ac:dyDescent="0.3">
      <c r="A10" s="46">
        <v>41699</v>
      </c>
      <c r="B10" s="47">
        <v>32502983.296999998</v>
      </c>
      <c r="C10" s="47">
        <v>25951677.107000001</v>
      </c>
      <c r="D10" s="47">
        <v>28684767.627999999</v>
      </c>
      <c r="E10" s="47">
        <v>13679767.028000001</v>
      </c>
      <c r="F10" s="47">
        <v>24459371.364</v>
      </c>
      <c r="G10" s="47">
        <v>11404437.389</v>
      </c>
      <c r="H10" s="47">
        <v>22501995.892000001</v>
      </c>
      <c r="I10" s="47">
        <v>31485944.145</v>
      </c>
      <c r="J10" s="47">
        <v>19831478.210000001</v>
      </c>
      <c r="K10" s="47">
        <v>10922133.855</v>
      </c>
      <c r="L10" s="47">
        <v>13677492.824999999</v>
      </c>
      <c r="M10" s="47">
        <v>21355906.399</v>
      </c>
      <c r="N10" s="47">
        <v>16426639.447000001</v>
      </c>
      <c r="O10" s="47">
        <v>3874260.4569999999</v>
      </c>
    </row>
    <row r="11" spans="1:15" x14ac:dyDescent="0.3">
      <c r="A11" s="46">
        <v>42064</v>
      </c>
      <c r="B11" s="47">
        <v>31403895.754000001</v>
      </c>
      <c r="C11" s="47">
        <v>25306571.353</v>
      </c>
      <c r="D11" s="47">
        <v>28204900.471999999</v>
      </c>
      <c r="E11" s="47">
        <v>13889357.949999999</v>
      </c>
      <c r="F11" s="47">
        <v>23938367.679000001</v>
      </c>
      <c r="G11" s="47">
        <v>10902388.302999999</v>
      </c>
      <c r="H11" s="47">
        <v>22123970.958999999</v>
      </c>
      <c r="I11" s="47">
        <v>30500599.370000001</v>
      </c>
      <c r="J11" s="47">
        <v>19399826.708999999</v>
      </c>
      <c r="K11" s="47">
        <v>10621867.517999999</v>
      </c>
      <c r="L11" s="47">
        <v>12957513.368000001</v>
      </c>
      <c r="M11" s="47">
        <v>20898316.249000002</v>
      </c>
      <c r="N11" s="47">
        <v>16130577.801999999</v>
      </c>
      <c r="O11" s="47">
        <v>3365355.4989999998</v>
      </c>
    </row>
    <row r="12" spans="1:15" x14ac:dyDescent="0.3">
      <c r="A12" s="46">
        <v>42460</v>
      </c>
      <c r="B12" s="47">
        <v>29928461.717999998</v>
      </c>
      <c r="C12" s="47">
        <v>23832165.201000001</v>
      </c>
      <c r="D12" s="47">
        <v>27725215.605</v>
      </c>
      <c r="E12" s="47">
        <v>13648470.729</v>
      </c>
      <c r="F12" s="47">
        <v>23419417.320999999</v>
      </c>
      <c r="G12" s="47">
        <v>13160255.571</v>
      </c>
      <c r="H12" s="47">
        <v>21607480.756000001</v>
      </c>
      <c r="I12" s="47">
        <v>29152858.427999999</v>
      </c>
      <c r="J12" s="47">
        <v>18616945.118000001</v>
      </c>
      <c r="K12" s="47">
        <v>9905888.7880000006</v>
      </c>
      <c r="L12" s="47">
        <v>12068218.666999999</v>
      </c>
      <c r="M12" s="47">
        <v>19970668.423999999</v>
      </c>
      <c r="N12" s="47">
        <v>15458314.069</v>
      </c>
      <c r="O12" s="47">
        <v>2690552.6869999999</v>
      </c>
    </row>
    <row r="13" spans="1:15" x14ac:dyDescent="0.3">
      <c r="A13" s="46">
        <v>42825</v>
      </c>
      <c r="B13" s="47">
        <v>29955654.210999999</v>
      </c>
      <c r="C13" s="47">
        <v>23530692.105</v>
      </c>
      <c r="D13" s="47">
        <v>27584908.015999999</v>
      </c>
      <c r="E13" s="47">
        <v>13422817.415999999</v>
      </c>
      <c r="F13" s="47">
        <v>23291092.973999999</v>
      </c>
      <c r="G13" s="47">
        <v>13182841.034</v>
      </c>
      <c r="H13" s="47">
        <v>21223709.355</v>
      </c>
      <c r="I13" s="47">
        <v>28776392.863000002</v>
      </c>
      <c r="J13" s="47">
        <v>18418253.131000001</v>
      </c>
      <c r="K13" s="47">
        <v>9661738.9930000007</v>
      </c>
      <c r="L13" s="47">
        <v>11936031.068</v>
      </c>
      <c r="M13" s="47">
        <v>18926736.511</v>
      </c>
      <c r="N13" s="47">
        <v>15093165.455</v>
      </c>
      <c r="O13" s="47">
        <v>3133559.5759999999</v>
      </c>
    </row>
    <row r="14" spans="1:15" x14ac:dyDescent="0.3">
      <c r="A14" s="46">
        <v>43190</v>
      </c>
      <c r="B14" s="47">
        <v>29450160.170000002</v>
      </c>
      <c r="C14" s="47">
        <v>22997970.971000001</v>
      </c>
      <c r="D14" s="47">
        <v>27071995.293000001</v>
      </c>
      <c r="E14" s="47">
        <v>12971769.516000001</v>
      </c>
      <c r="F14" s="47">
        <v>22838576.789000001</v>
      </c>
      <c r="G14" s="47">
        <v>12419473.943</v>
      </c>
      <c r="H14" s="47">
        <v>21013509.653999999</v>
      </c>
      <c r="I14" s="47">
        <v>28523785.318</v>
      </c>
      <c r="J14" s="47">
        <v>18302560.278000001</v>
      </c>
      <c r="K14" s="47">
        <v>9065435.1050000004</v>
      </c>
      <c r="L14" s="47">
        <v>11491732.380000001</v>
      </c>
      <c r="M14" s="47">
        <v>18176032.094000001</v>
      </c>
      <c r="N14" s="47">
        <v>14335305.682</v>
      </c>
      <c r="O14" s="47">
        <v>2488565.7579999999</v>
      </c>
    </row>
    <row r="15" spans="1:15" x14ac:dyDescent="0.3">
      <c r="A15" s="46">
        <v>43555</v>
      </c>
      <c r="B15" s="47">
        <v>28383051.596999999</v>
      </c>
      <c r="C15" s="47">
        <v>22315909.634</v>
      </c>
      <c r="D15" s="47">
        <v>26797471.590999998</v>
      </c>
      <c r="E15" s="47">
        <v>12584753.353</v>
      </c>
      <c r="F15" s="47">
        <v>22194886.881000001</v>
      </c>
      <c r="G15" s="47">
        <v>12028436.239</v>
      </c>
      <c r="H15" s="47">
        <v>20422821.662</v>
      </c>
      <c r="I15" s="47">
        <v>27815189.302999999</v>
      </c>
      <c r="J15" s="47">
        <v>17549284.114</v>
      </c>
      <c r="K15" s="47">
        <v>8898835.4820000008</v>
      </c>
      <c r="L15" s="47">
        <v>11213589.215</v>
      </c>
      <c r="M15" s="47">
        <v>17935414.453000002</v>
      </c>
      <c r="N15" s="47">
        <v>13836863.642000001</v>
      </c>
      <c r="O15" s="47">
        <v>2137374.301</v>
      </c>
    </row>
    <row r="16" spans="1:15" x14ac:dyDescent="0.3">
      <c r="A16" s="46">
        <v>43891</v>
      </c>
      <c r="B16" s="48">
        <v>27237596.885000002</v>
      </c>
      <c r="C16" s="48">
        <v>21725426.557999998</v>
      </c>
      <c r="D16" s="48">
        <v>25929416.907000002</v>
      </c>
      <c r="E16" s="48">
        <v>11814367.435000001</v>
      </c>
      <c r="F16" s="48">
        <v>21775699.991999999</v>
      </c>
      <c r="G16" s="48">
        <v>11650968.925000001</v>
      </c>
      <c r="H16" s="48">
        <v>19912228.214000002</v>
      </c>
      <c r="I16" s="48">
        <v>27938043.625999998</v>
      </c>
      <c r="J16" s="48">
        <v>17250095.074000001</v>
      </c>
      <c r="K16" s="48">
        <v>8365596.3880000003</v>
      </c>
      <c r="L16" s="48">
        <v>10793147.941</v>
      </c>
      <c r="M16" s="48">
        <v>17103214.287999999</v>
      </c>
      <c r="N16" s="48">
        <v>13068439.27</v>
      </c>
      <c r="O16" s="48">
        <v>1449405.1529999999</v>
      </c>
    </row>
    <row r="17" spans="1:15" x14ac:dyDescent="0.3">
      <c r="A17" s="46">
        <v>44256</v>
      </c>
      <c r="B17" s="48">
        <v>27237596.885000002</v>
      </c>
      <c r="C17" s="48">
        <v>21725426.557999998</v>
      </c>
      <c r="D17" s="48">
        <v>25929416.907000002</v>
      </c>
      <c r="E17" s="48">
        <v>11814367.435000001</v>
      </c>
      <c r="F17" s="48">
        <v>21775699.991999999</v>
      </c>
      <c r="G17" s="48">
        <v>11650968.925000001</v>
      </c>
      <c r="H17" s="48">
        <v>19912228.214000002</v>
      </c>
      <c r="I17" s="48">
        <v>27938043.625999998</v>
      </c>
      <c r="J17" s="48">
        <v>17250095.074000001</v>
      </c>
      <c r="K17" s="48">
        <v>8365596.3880000003</v>
      </c>
      <c r="L17" s="48">
        <v>10793147.941</v>
      </c>
      <c r="M17" s="48">
        <v>17103214.287999999</v>
      </c>
      <c r="N17" s="48">
        <v>13068439.27</v>
      </c>
      <c r="O17" s="48">
        <v>1449405.1529999999</v>
      </c>
    </row>
    <row r="18" spans="1:15" x14ac:dyDescent="0.3">
      <c r="A18" s="49">
        <v>44651</v>
      </c>
      <c r="B18" s="50">
        <v>27521972.403000001</v>
      </c>
      <c r="C18" s="50">
        <v>21388991.443</v>
      </c>
      <c r="D18" s="50">
        <v>23484419.295000002</v>
      </c>
      <c r="E18" s="50">
        <v>11316054.187000001</v>
      </c>
      <c r="F18" s="50">
        <v>20769111.651999999</v>
      </c>
      <c r="G18" s="50">
        <v>11602162.236</v>
      </c>
      <c r="H18" s="50">
        <v>19816526.498</v>
      </c>
      <c r="I18" s="50">
        <v>27343753.460999999</v>
      </c>
      <c r="J18" s="50">
        <v>16547203.619999999</v>
      </c>
      <c r="K18" s="50">
        <v>8072443.9809999997</v>
      </c>
      <c r="L18" s="50">
        <v>10294312.035</v>
      </c>
      <c r="M18" s="50">
        <v>16398529.273</v>
      </c>
      <c r="N18" s="50">
        <v>12837546.512</v>
      </c>
      <c r="O18" s="50">
        <v>1681315.777</v>
      </c>
    </row>
    <row r="19" spans="1:15" x14ac:dyDescent="0.3">
      <c r="A19" s="46">
        <v>45016</v>
      </c>
      <c r="B19" s="50">
        <f>F24</f>
        <v>25376427.517000001</v>
      </c>
      <c r="C19" s="50">
        <f>F25</f>
        <v>19729006.629000001</v>
      </c>
      <c r="D19" s="50">
        <f>F26</f>
        <v>23597315.515999999</v>
      </c>
      <c r="E19" s="50">
        <f>F27</f>
        <v>10415570.011</v>
      </c>
      <c r="F19" s="50">
        <f>F28</f>
        <v>19576552.958999999</v>
      </c>
      <c r="G19" s="50">
        <f>F29</f>
        <v>10620819.892999999</v>
      </c>
      <c r="H19" s="50">
        <f>F30</f>
        <v>18193017.881999999</v>
      </c>
      <c r="I19" s="50">
        <f>F31</f>
        <v>25978050.886</v>
      </c>
      <c r="J19" s="50">
        <f>F32</f>
        <v>15448174.113</v>
      </c>
      <c r="K19" s="50">
        <f>F33</f>
        <v>7278030.0480000004</v>
      </c>
      <c r="L19" s="50">
        <f>F34</f>
        <v>9502805.9690000005</v>
      </c>
      <c r="M19" s="50">
        <f>F35</f>
        <v>15262605.892999999</v>
      </c>
      <c r="N19" s="50">
        <f>F36</f>
        <v>11721200.487</v>
      </c>
      <c r="O19" s="50">
        <f>F37</f>
        <v>1099044.4779999999</v>
      </c>
    </row>
    <row r="23" spans="1:15" x14ac:dyDescent="0.3">
      <c r="C23" s="51" t="s">
        <v>53</v>
      </c>
      <c r="D23" s="51" t="s">
        <v>57</v>
      </c>
      <c r="E23" s="51" t="s">
        <v>56</v>
      </c>
      <c r="F23" s="51" t="s">
        <v>55</v>
      </c>
      <c r="G23" s="51" t="s">
        <v>54</v>
      </c>
    </row>
    <row r="24" spans="1:15" x14ac:dyDescent="0.3">
      <c r="C24" s="52">
        <v>531986</v>
      </c>
      <c r="D24" s="53">
        <v>45016</v>
      </c>
      <c r="E24" s="52" t="s">
        <v>39</v>
      </c>
      <c r="F24" s="52">
        <v>25376427.517000001</v>
      </c>
      <c r="G24" s="54">
        <f>F24/$F$38</f>
        <v>0.11869312929270064</v>
      </c>
    </row>
    <row r="25" spans="1:15" x14ac:dyDescent="0.3">
      <c r="C25" s="52">
        <v>531986</v>
      </c>
      <c r="D25" s="53">
        <v>45016</v>
      </c>
      <c r="E25" s="52" t="s">
        <v>40</v>
      </c>
      <c r="F25" s="52">
        <v>19729006.629000001</v>
      </c>
      <c r="G25" s="54">
        <f t="shared" ref="G25:G37" si="0">F25/$F$38</f>
        <v>9.2278455391867548E-2</v>
      </c>
    </row>
    <row r="26" spans="1:15" x14ac:dyDescent="0.3">
      <c r="C26" s="52">
        <v>531986</v>
      </c>
      <c r="D26" s="53">
        <v>45016</v>
      </c>
      <c r="E26" s="52" t="s">
        <v>41</v>
      </c>
      <c r="F26" s="52">
        <v>23597315.515999999</v>
      </c>
      <c r="G26" s="54">
        <f t="shared" si="0"/>
        <v>0.11037169119352673</v>
      </c>
    </row>
    <row r="27" spans="1:15" x14ac:dyDescent="0.3">
      <c r="C27" s="52">
        <v>531986</v>
      </c>
      <c r="D27" s="53">
        <v>45016</v>
      </c>
      <c r="E27" s="52" t="s">
        <v>42</v>
      </c>
      <c r="F27" s="52">
        <v>10415570.011</v>
      </c>
      <c r="G27" s="54">
        <f t="shared" si="0"/>
        <v>4.8716731192545278E-2</v>
      </c>
    </row>
    <row r="28" spans="1:15" x14ac:dyDescent="0.3">
      <c r="C28" s="52">
        <v>531986</v>
      </c>
      <c r="D28" s="53">
        <v>45016</v>
      </c>
      <c r="E28" s="52" t="s">
        <v>43</v>
      </c>
      <c r="F28" s="52">
        <v>19576552.958999999</v>
      </c>
      <c r="G28" s="54">
        <f t="shared" si="0"/>
        <v>9.1565384052242044E-2</v>
      </c>
    </row>
    <row r="29" spans="1:15" x14ac:dyDescent="0.3">
      <c r="C29" s="52">
        <v>531986</v>
      </c>
      <c r="D29" s="53">
        <v>45016</v>
      </c>
      <c r="E29" s="52" t="s">
        <v>44</v>
      </c>
      <c r="F29" s="52">
        <v>10620819.892999999</v>
      </c>
      <c r="G29" s="54">
        <f t="shared" si="0"/>
        <v>4.9676746181464317E-2</v>
      </c>
    </row>
    <row r="30" spans="1:15" x14ac:dyDescent="0.3">
      <c r="C30" s="52">
        <v>531986</v>
      </c>
      <c r="D30" s="53">
        <v>45016</v>
      </c>
      <c r="E30" s="52" t="s">
        <v>45</v>
      </c>
      <c r="F30" s="52">
        <v>18193017.881999999</v>
      </c>
      <c r="G30" s="54">
        <f t="shared" si="0"/>
        <v>8.5094177352034256E-2</v>
      </c>
    </row>
    <row r="31" spans="1:15" x14ac:dyDescent="0.3">
      <c r="C31" s="52">
        <v>531986</v>
      </c>
      <c r="D31" s="53">
        <v>45016</v>
      </c>
      <c r="E31" s="52" t="s">
        <v>46</v>
      </c>
      <c r="F31" s="52">
        <v>25978050.886</v>
      </c>
      <c r="G31" s="54">
        <f t="shared" si="0"/>
        <v>0.12150710144360286</v>
      </c>
    </row>
    <row r="32" spans="1:15" x14ac:dyDescent="0.3">
      <c r="C32" s="52">
        <v>531986</v>
      </c>
      <c r="D32" s="53">
        <v>45016</v>
      </c>
      <c r="E32" s="52" t="s">
        <v>47</v>
      </c>
      <c r="F32" s="52">
        <v>15448174.113</v>
      </c>
      <c r="G32" s="54">
        <f t="shared" si="0"/>
        <v>7.2255723391407733E-2</v>
      </c>
    </row>
    <row r="33" spans="3:7" x14ac:dyDescent="0.3">
      <c r="C33" s="52">
        <v>531986</v>
      </c>
      <c r="D33" s="53">
        <v>45016</v>
      </c>
      <c r="E33" s="52" t="s">
        <v>48</v>
      </c>
      <c r="F33" s="52">
        <v>7278030.0480000004</v>
      </c>
      <c r="G33" s="54">
        <f t="shared" si="0"/>
        <v>3.4041519867393406E-2</v>
      </c>
    </row>
    <row r="34" spans="3:7" x14ac:dyDescent="0.3">
      <c r="C34" s="52">
        <v>531986</v>
      </c>
      <c r="D34" s="53">
        <v>45016</v>
      </c>
      <c r="E34" s="52" t="s">
        <v>49</v>
      </c>
      <c r="F34" s="52">
        <v>9502805.9690000005</v>
      </c>
      <c r="G34" s="54">
        <f t="shared" si="0"/>
        <v>4.4447461202580918E-2</v>
      </c>
    </row>
    <row r="35" spans="3:7" x14ac:dyDescent="0.3">
      <c r="C35" s="52">
        <v>531986</v>
      </c>
      <c r="D35" s="53">
        <v>45016</v>
      </c>
      <c r="E35" s="52" t="s">
        <v>50</v>
      </c>
      <c r="F35" s="52">
        <v>15262605.892999999</v>
      </c>
      <c r="G35" s="54">
        <f t="shared" si="0"/>
        <v>7.138776541291289E-2</v>
      </c>
    </row>
    <row r="36" spans="3:7" x14ac:dyDescent="0.3">
      <c r="C36" s="52">
        <v>531986</v>
      </c>
      <c r="D36" s="53">
        <v>45016</v>
      </c>
      <c r="E36" s="52" t="s">
        <v>51</v>
      </c>
      <c r="F36" s="52">
        <v>11721200.487</v>
      </c>
      <c r="G36" s="54">
        <f t="shared" si="0"/>
        <v>5.4823554810351303E-2</v>
      </c>
    </row>
    <row r="37" spans="3:7" x14ac:dyDescent="0.3">
      <c r="C37" s="52">
        <v>531986</v>
      </c>
      <c r="D37" s="53">
        <v>45016</v>
      </c>
      <c r="E37" s="52" t="s">
        <v>52</v>
      </c>
      <c r="F37" s="52">
        <v>1099044.4779999999</v>
      </c>
      <c r="G37" s="54">
        <f t="shared" si="0"/>
        <v>5.1405592153699791E-3</v>
      </c>
    </row>
    <row r="38" spans="3:7" x14ac:dyDescent="0.3">
      <c r="F38" s="55">
        <f>SUM(F24:F37)</f>
        <v>213798622.28100002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RowHeight="14.4" x14ac:dyDescent="0.3"/>
  <cols>
    <col min="1" max="1" width="25" bestFit="1" customWidth="1"/>
    <col min="2" max="2" width="11.77734375" customWidth="1"/>
    <col min="3" max="20" width="14.77734375" customWidth="1"/>
  </cols>
  <sheetData>
    <row r="1" spans="1:20" ht="27.6" thickBot="1" x14ac:dyDescent="0.35">
      <c r="A1" s="98" t="s">
        <v>58</v>
      </c>
      <c r="B1" s="99" t="s">
        <v>59</v>
      </c>
      <c r="C1" s="100" t="s">
        <v>60</v>
      </c>
      <c r="D1" s="101" t="s">
        <v>61</v>
      </c>
      <c r="E1" s="100" t="s">
        <v>62</v>
      </c>
      <c r="F1" s="102" t="s">
        <v>63</v>
      </c>
      <c r="G1" s="102" t="s">
        <v>64</v>
      </c>
      <c r="H1" s="100" t="s">
        <v>65</v>
      </c>
      <c r="I1" s="100" t="s">
        <v>66</v>
      </c>
      <c r="J1" s="100" t="s">
        <v>67</v>
      </c>
      <c r="K1" s="100" t="s">
        <v>68</v>
      </c>
      <c r="L1" s="100" t="s">
        <v>69</v>
      </c>
      <c r="M1" s="100" t="s">
        <v>70</v>
      </c>
      <c r="N1" s="100" t="s">
        <v>71</v>
      </c>
      <c r="O1" s="102" t="s">
        <v>72</v>
      </c>
      <c r="P1" s="8" t="s">
        <v>73</v>
      </c>
      <c r="Q1" s="100" t="s">
        <v>74</v>
      </c>
      <c r="R1" s="8" t="s">
        <v>75</v>
      </c>
      <c r="S1" s="109" t="s">
        <v>76</v>
      </c>
      <c r="T1" s="8" t="s">
        <v>106</v>
      </c>
    </row>
    <row r="2" spans="1:20" x14ac:dyDescent="0.3">
      <c r="A2" s="83" t="s">
        <v>77</v>
      </c>
      <c r="B2" s="84" t="s">
        <v>78</v>
      </c>
      <c r="C2" s="85">
        <v>166158.51137375631</v>
      </c>
      <c r="D2" s="86">
        <v>172571.85</v>
      </c>
      <c r="E2" s="87">
        <v>179568.46403321298</v>
      </c>
      <c r="F2" s="88">
        <v>182210.64314071424</v>
      </c>
      <c r="G2" s="89">
        <v>189827.95054911304</v>
      </c>
      <c r="H2" s="90">
        <v>202693.18425782674</v>
      </c>
      <c r="I2" s="91">
        <v>212077.73462577246</v>
      </c>
      <c r="J2" s="92">
        <v>221397.24</v>
      </c>
      <c r="K2" s="93">
        <v>227033.65105646374</v>
      </c>
      <c r="L2" s="94">
        <v>227640.5559083946</v>
      </c>
      <c r="M2" s="95">
        <v>226952.91642293477</v>
      </c>
      <c r="N2" s="96">
        <v>235791.0227211763</v>
      </c>
      <c r="O2" s="97">
        <v>247687.5377034854</v>
      </c>
      <c r="P2" s="110">
        <v>251818.84854775615</v>
      </c>
      <c r="Q2" s="118">
        <v>256662.52973586621</v>
      </c>
      <c r="R2" s="111">
        <v>256662.52973586621</v>
      </c>
      <c r="S2" s="116">
        <v>292116.11028658145</v>
      </c>
      <c r="T2" s="119">
        <f>F21</f>
        <v>327284.19248081662</v>
      </c>
    </row>
    <row r="3" spans="1:20" x14ac:dyDescent="0.3">
      <c r="A3" s="56" t="s">
        <v>79</v>
      </c>
      <c r="B3" s="57" t="s">
        <v>80</v>
      </c>
      <c r="C3" s="58">
        <v>139509.88481030919</v>
      </c>
      <c r="D3" s="59">
        <v>146254.54999999999</v>
      </c>
      <c r="E3" s="60">
        <v>151289.31825654575</v>
      </c>
      <c r="F3" s="61">
        <v>148844.00756053635</v>
      </c>
      <c r="G3" s="62">
        <v>154095.04885292027</v>
      </c>
      <c r="H3" s="63">
        <v>162301.01020162372</v>
      </c>
      <c r="I3" s="64">
        <v>169415.10517559454</v>
      </c>
      <c r="J3" s="65">
        <v>175910.52</v>
      </c>
      <c r="K3" s="66">
        <v>181272.71428602908</v>
      </c>
      <c r="L3" s="67">
        <v>183442.27149584153</v>
      </c>
      <c r="M3" s="68">
        <v>180723.60176758107</v>
      </c>
      <c r="N3" s="69">
        <v>185217.98648408958</v>
      </c>
      <c r="O3" s="70">
        <v>193422.06524859203</v>
      </c>
      <c r="P3" s="71">
        <v>197990.22135180238</v>
      </c>
      <c r="Q3" s="115">
        <v>204720.81158664418</v>
      </c>
      <c r="R3" s="112">
        <v>204720.81158664418</v>
      </c>
      <c r="S3" s="117">
        <v>227021.11940934407</v>
      </c>
      <c r="T3" s="119">
        <f t="shared" ref="T3:T15" si="0">F22</f>
        <v>254448.42457415722</v>
      </c>
    </row>
    <row r="4" spans="1:20" x14ac:dyDescent="0.3">
      <c r="A4" s="56" t="s">
        <v>81</v>
      </c>
      <c r="B4" s="57" t="s">
        <v>82</v>
      </c>
      <c r="C4" s="58">
        <v>138464.70464500645</v>
      </c>
      <c r="D4" s="59">
        <v>148449.71</v>
      </c>
      <c r="E4" s="60">
        <v>156316.95246622831</v>
      </c>
      <c r="F4" s="61">
        <v>161290.29899825421</v>
      </c>
      <c r="G4" s="62">
        <v>170082.64101359659</v>
      </c>
      <c r="H4" s="63">
        <v>177479.91567863006</v>
      </c>
      <c r="I4" s="64">
        <v>185955.14947275966</v>
      </c>
      <c r="J4" s="65">
        <v>191507.38</v>
      </c>
      <c r="K4" s="66">
        <v>200363.37787159951</v>
      </c>
      <c r="L4" s="67">
        <v>204451.67927833329</v>
      </c>
      <c r="M4" s="68">
        <v>210245.30426249726</v>
      </c>
      <c r="N4" s="69">
        <v>217130.08258633802</v>
      </c>
      <c r="O4" s="70">
        <v>227686.22704042555</v>
      </c>
      <c r="P4" s="71">
        <v>237751.33610897852</v>
      </c>
      <c r="Q4" s="115">
        <v>244335.42232176845</v>
      </c>
      <c r="R4" s="112">
        <v>244335.42232176845</v>
      </c>
      <c r="S4" s="117">
        <v>249261.83037836183</v>
      </c>
      <c r="T4" s="119">
        <f t="shared" si="0"/>
        <v>304338.6760486812</v>
      </c>
    </row>
    <row r="5" spans="1:20" x14ac:dyDescent="0.3">
      <c r="A5" s="56" t="s">
        <v>83</v>
      </c>
      <c r="B5" s="57" t="s">
        <v>84</v>
      </c>
      <c r="C5" s="58">
        <v>71559.526754356484</v>
      </c>
      <c r="D5" s="59">
        <v>75011.490000000005</v>
      </c>
      <c r="E5" s="60">
        <v>76562.559604929862</v>
      </c>
      <c r="F5" s="61">
        <v>78277.620659757158</v>
      </c>
      <c r="G5" s="62">
        <v>81024.616669126437</v>
      </c>
      <c r="H5" s="63">
        <v>84955.375436793576</v>
      </c>
      <c r="I5" s="64">
        <v>88448.617000319486</v>
      </c>
      <c r="J5" s="65">
        <v>91640.61</v>
      </c>
      <c r="K5" s="66">
        <v>95553.304310233274</v>
      </c>
      <c r="L5" s="67">
        <v>100681.17630106307</v>
      </c>
      <c r="M5" s="68">
        <v>103498.81212894512</v>
      </c>
      <c r="N5" s="69">
        <v>105655.50743859388</v>
      </c>
      <c r="O5" s="70">
        <v>109097.73096406127</v>
      </c>
      <c r="P5" s="71">
        <v>111653.88921552518</v>
      </c>
      <c r="Q5" s="115">
        <v>111327.93564347285</v>
      </c>
      <c r="R5" s="112">
        <v>111327.93564347285</v>
      </c>
      <c r="S5" s="117">
        <v>120107.7337225402</v>
      </c>
      <c r="T5" s="119">
        <f t="shared" si="0"/>
        <v>134331.41516842396</v>
      </c>
    </row>
    <row r="6" spans="1:20" x14ac:dyDescent="0.3">
      <c r="A6" s="56" t="s">
        <v>85</v>
      </c>
      <c r="B6" s="57" t="s">
        <v>86</v>
      </c>
      <c r="C6" s="58">
        <v>127569.00978298916</v>
      </c>
      <c r="D6" s="59">
        <v>131984.82</v>
      </c>
      <c r="E6" s="60">
        <v>137485.48163591159</v>
      </c>
      <c r="F6" s="61">
        <v>135627.79881320053</v>
      </c>
      <c r="G6" s="62">
        <v>139833.69545039738</v>
      </c>
      <c r="H6" s="63">
        <v>148909.43792947452</v>
      </c>
      <c r="I6" s="64">
        <v>156904.1187477218</v>
      </c>
      <c r="J6" s="65">
        <v>163269.73000000001</v>
      </c>
      <c r="K6" s="66">
        <v>170848.94431297894</v>
      </c>
      <c r="L6" s="67">
        <v>173524.43686204148</v>
      </c>
      <c r="M6" s="68">
        <v>177593.6602424861</v>
      </c>
      <c r="N6" s="69">
        <v>183332.02119207304</v>
      </c>
      <c r="O6" s="70">
        <v>192081.49690410949</v>
      </c>
      <c r="P6" s="71">
        <v>196916.488662969</v>
      </c>
      <c r="Q6" s="115">
        <v>205194.5430543441</v>
      </c>
      <c r="R6" s="112">
        <v>205194.5430543441</v>
      </c>
      <c r="S6" s="117">
        <v>220441.76271423881</v>
      </c>
      <c r="T6" s="119">
        <f t="shared" si="0"/>
        <v>252482.20311752148</v>
      </c>
    </row>
    <row r="7" spans="1:20" x14ac:dyDescent="0.3">
      <c r="A7" s="56" t="s">
        <v>87</v>
      </c>
      <c r="B7" s="57" t="s">
        <v>88</v>
      </c>
      <c r="C7" s="58">
        <v>77687.101820876109</v>
      </c>
      <c r="D7" s="59">
        <v>80070.33</v>
      </c>
      <c r="E7" s="60">
        <v>82898.794180140248</v>
      </c>
      <c r="F7" s="61">
        <v>77982.041308132262</v>
      </c>
      <c r="G7" s="62">
        <v>78344.263291143274</v>
      </c>
      <c r="H7" s="63">
        <v>85381.303865080947</v>
      </c>
      <c r="I7" s="64">
        <v>87992.954516879152</v>
      </c>
      <c r="J7" s="65">
        <v>80746.990000000005</v>
      </c>
      <c r="K7" s="66">
        <v>79660.104889771595</v>
      </c>
      <c r="L7" s="67">
        <v>79029.231069459958</v>
      </c>
      <c r="M7" s="68">
        <v>99796.588640347196</v>
      </c>
      <c r="N7" s="69">
        <v>103766.57267715812</v>
      </c>
      <c r="O7" s="70">
        <v>104452.70595328878</v>
      </c>
      <c r="P7" s="71">
        <v>106718.15724899844</v>
      </c>
      <c r="Q7" s="115">
        <v>109788.21556064989</v>
      </c>
      <c r="R7" s="112">
        <v>109788.21556064989</v>
      </c>
      <c r="S7" s="117">
        <v>123144.46267393077</v>
      </c>
      <c r="T7" s="119">
        <f t="shared" si="0"/>
        <v>136978.55853965506</v>
      </c>
    </row>
    <row r="8" spans="1:20" x14ac:dyDescent="0.3">
      <c r="A8" s="56" t="s">
        <v>89</v>
      </c>
      <c r="B8" s="57" t="s">
        <v>90</v>
      </c>
      <c r="C8" s="58">
        <v>119466.58304748104</v>
      </c>
      <c r="D8" s="59">
        <v>123510.06</v>
      </c>
      <c r="E8" s="60">
        <v>128269.75331170479</v>
      </c>
      <c r="F8" s="61">
        <v>127845.19614388249</v>
      </c>
      <c r="G8" s="62">
        <v>131176.06169909512</v>
      </c>
      <c r="H8" s="63">
        <v>135079.69867344663</v>
      </c>
      <c r="I8" s="64">
        <v>141673.09506585024</v>
      </c>
      <c r="J8" s="65">
        <v>146981.31</v>
      </c>
      <c r="K8" s="66">
        <v>157176.65780820308</v>
      </c>
      <c r="L8" s="67">
        <v>160372.23812801787</v>
      </c>
      <c r="M8" s="68">
        <v>163853.41887375645</v>
      </c>
      <c r="N8" s="69">
        <v>167058.94985644476</v>
      </c>
      <c r="O8" s="70">
        <v>176731.95781154488</v>
      </c>
      <c r="P8" s="71">
        <v>181194.45040802431</v>
      </c>
      <c r="Q8" s="115">
        <v>187634.86689597246</v>
      </c>
      <c r="R8" s="112">
        <v>187634.86689597246</v>
      </c>
      <c r="S8" s="117">
        <v>210331.09674057149</v>
      </c>
      <c r="T8" s="119">
        <f t="shared" si="0"/>
        <v>234638.51096891283</v>
      </c>
    </row>
    <row r="9" spans="1:20" x14ac:dyDescent="0.3">
      <c r="A9" s="56" t="s">
        <v>91</v>
      </c>
      <c r="B9" s="57" t="s">
        <v>92</v>
      </c>
      <c r="C9" s="58">
        <v>156546.48808143107</v>
      </c>
      <c r="D9" s="59">
        <v>164185.39000000001</v>
      </c>
      <c r="E9" s="60">
        <v>172798.65459217608</v>
      </c>
      <c r="F9" s="61">
        <v>176484.28598954072</v>
      </c>
      <c r="G9" s="62">
        <v>184989.50435910438</v>
      </c>
      <c r="H9" s="63">
        <v>191330.87110771591</v>
      </c>
      <c r="I9" s="64">
        <v>201112.14088733692</v>
      </c>
      <c r="J9" s="65">
        <v>210698.85</v>
      </c>
      <c r="K9" s="66">
        <v>219929.62279431827</v>
      </c>
      <c r="L9" s="67">
        <v>221092.74118456015</v>
      </c>
      <c r="M9" s="68">
        <v>221071.37696022139</v>
      </c>
      <c r="N9" s="69">
        <v>226508.66028829821</v>
      </c>
      <c r="O9" s="70">
        <v>239896.35746005684</v>
      </c>
      <c r="P9" s="71">
        <v>246780.68594849986</v>
      </c>
      <c r="Q9" s="115">
        <v>263262.90763445047</v>
      </c>
      <c r="R9" s="112">
        <v>263262.90763445047</v>
      </c>
      <c r="S9" s="117">
        <v>290224.50806584978</v>
      </c>
      <c r="T9" s="119">
        <f t="shared" si="0"/>
        <v>335043.43354691408</v>
      </c>
    </row>
    <row r="10" spans="1:20" x14ac:dyDescent="0.3">
      <c r="A10" s="56" t="s">
        <v>93</v>
      </c>
      <c r="B10" s="57" t="s">
        <v>94</v>
      </c>
      <c r="C10" s="58">
        <v>101473.28929746486</v>
      </c>
      <c r="D10" s="59">
        <v>107591.11</v>
      </c>
      <c r="E10" s="60">
        <v>111972.43279057693</v>
      </c>
      <c r="F10" s="61">
        <v>112617.07446305799</v>
      </c>
      <c r="G10" s="62">
        <v>117490.92110712432</v>
      </c>
      <c r="H10" s="63">
        <v>123530.18278551928</v>
      </c>
      <c r="I10" s="64">
        <v>127872.85840084559</v>
      </c>
      <c r="J10" s="65">
        <v>131679.10999999999</v>
      </c>
      <c r="K10" s="66">
        <v>138523.06610509116</v>
      </c>
      <c r="L10" s="67">
        <v>140625.46160378138</v>
      </c>
      <c r="M10" s="68">
        <v>141175.64842548041</v>
      </c>
      <c r="N10" s="69">
        <v>144976.26097250311</v>
      </c>
      <c r="O10" s="70">
        <v>153931.79740819859</v>
      </c>
      <c r="P10" s="71">
        <v>155699.97832410695</v>
      </c>
      <c r="Q10" s="115">
        <v>162549.32689437387</v>
      </c>
      <c r="R10" s="112">
        <v>162549.32689437387</v>
      </c>
      <c r="S10" s="117">
        <v>175630.75374160128</v>
      </c>
      <c r="T10" s="119">
        <f t="shared" si="0"/>
        <v>199237.7842188077</v>
      </c>
    </row>
    <row r="11" spans="1:20" x14ac:dyDescent="0.3">
      <c r="A11" s="56" t="s">
        <v>95</v>
      </c>
      <c r="B11" s="57" t="s">
        <v>96</v>
      </c>
      <c r="C11" s="58">
        <v>61004.12807336136</v>
      </c>
      <c r="D11" s="59">
        <v>63653.64</v>
      </c>
      <c r="E11" s="60">
        <v>65502.102664946433</v>
      </c>
      <c r="F11" s="61">
        <v>64454.424281267937</v>
      </c>
      <c r="G11" s="62">
        <v>67235.395554465082</v>
      </c>
      <c r="H11" s="63">
        <v>69573.894199704126</v>
      </c>
      <c r="I11" s="64">
        <v>72353.431440127402</v>
      </c>
      <c r="J11" s="65">
        <v>73705.66</v>
      </c>
      <c r="K11" s="66">
        <v>76291.210064306084</v>
      </c>
      <c r="L11" s="67">
        <v>76995.792035606151</v>
      </c>
      <c r="M11" s="68">
        <v>75118.139093855396</v>
      </c>
      <c r="N11" s="69">
        <v>76050.795031142377</v>
      </c>
      <c r="O11" s="70">
        <v>76243.907890711736</v>
      </c>
      <c r="P11" s="71">
        <v>78951.852546045891</v>
      </c>
      <c r="Q11" s="115">
        <v>78829.829986791257</v>
      </c>
      <c r="R11" s="112">
        <v>78829.829986791257</v>
      </c>
      <c r="S11" s="117">
        <v>85680.303057749072</v>
      </c>
      <c r="T11" s="119">
        <f t="shared" si="0"/>
        <v>93866.017409861044</v>
      </c>
    </row>
    <row r="12" spans="1:20" x14ac:dyDescent="0.3">
      <c r="A12" s="56" t="s">
        <v>97</v>
      </c>
      <c r="B12" s="57" t="s">
        <v>98</v>
      </c>
      <c r="C12" s="58">
        <v>75062.234303697973</v>
      </c>
      <c r="D12" s="59">
        <v>77529.91</v>
      </c>
      <c r="E12" s="60">
        <v>80584.05357150083</v>
      </c>
      <c r="F12" s="61">
        <v>80843.263723926473</v>
      </c>
      <c r="G12" s="62">
        <v>84991.544399311591</v>
      </c>
      <c r="H12" s="63">
        <v>88502.755020622659</v>
      </c>
      <c r="I12" s="64">
        <v>91120.334926877375</v>
      </c>
      <c r="J12" s="65">
        <v>94681.58</v>
      </c>
      <c r="K12" s="66">
        <v>95537.418980397066</v>
      </c>
      <c r="L12" s="67">
        <v>93926.421402869048</v>
      </c>
      <c r="M12" s="68">
        <v>91515.476081354151</v>
      </c>
      <c r="N12" s="69">
        <v>93952.512368165102</v>
      </c>
      <c r="O12" s="70">
        <v>96650.031127814218</v>
      </c>
      <c r="P12" s="71">
        <v>99488.707708486938</v>
      </c>
      <c r="Q12" s="115">
        <v>101704.88483424501</v>
      </c>
      <c r="R12" s="112">
        <v>101704.88483424501</v>
      </c>
      <c r="S12" s="117">
        <v>109263.04066102304</v>
      </c>
      <c r="T12" s="119">
        <f t="shared" si="0"/>
        <v>122559.33881089212</v>
      </c>
    </row>
    <row r="13" spans="1:20" x14ac:dyDescent="0.3">
      <c r="A13" s="56" t="s">
        <v>99</v>
      </c>
      <c r="B13" s="57" t="s">
        <v>100</v>
      </c>
      <c r="C13" s="58">
        <v>113637.1038708313</v>
      </c>
      <c r="D13" s="59">
        <v>118174.93</v>
      </c>
      <c r="E13" s="60">
        <v>122642.49574520579</v>
      </c>
      <c r="F13" s="61">
        <v>122594.77926145836</v>
      </c>
      <c r="G13" s="62">
        <v>124755.65516408326</v>
      </c>
      <c r="H13" s="63">
        <v>134308.01082032354</v>
      </c>
      <c r="I13" s="64">
        <v>142720.23351072133</v>
      </c>
      <c r="J13" s="65">
        <v>145761.24</v>
      </c>
      <c r="K13" s="66">
        <v>149171.21167251686</v>
      </c>
      <c r="L13" s="67">
        <v>151487.71240796917</v>
      </c>
      <c r="M13" s="68">
        <v>151441.17611017317</v>
      </c>
      <c r="N13" s="69">
        <v>148978.70456336596</v>
      </c>
      <c r="O13" s="70">
        <v>152867.6451535369</v>
      </c>
      <c r="P13" s="71">
        <v>159125.78675150705</v>
      </c>
      <c r="Q13" s="115">
        <v>161165.25493444578</v>
      </c>
      <c r="R13" s="112">
        <v>161165.25493444578</v>
      </c>
      <c r="S13" s="117">
        <v>174052.73559271661</v>
      </c>
      <c r="T13" s="119">
        <f t="shared" si="0"/>
        <v>196844.47866024883</v>
      </c>
    </row>
    <row r="14" spans="1:20" x14ac:dyDescent="0.3">
      <c r="A14" s="72" t="s">
        <v>101</v>
      </c>
      <c r="B14" s="73" t="s">
        <v>102</v>
      </c>
      <c r="C14" s="58">
        <v>98969.800616695662</v>
      </c>
      <c r="D14" s="59">
        <v>101692.91</v>
      </c>
      <c r="E14" s="60">
        <v>105297.94160112304</v>
      </c>
      <c r="F14" s="61">
        <v>105248.38722420293</v>
      </c>
      <c r="G14" s="62">
        <v>107963.58280482847</v>
      </c>
      <c r="H14" s="63">
        <v>111470.39305800127</v>
      </c>
      <c r="I14" s="64">
        <v>112564.25856165098</v>
      </c>
      <c r="J14" s="65">
        <v>116363.25</v>
      </c>
      <c r="K14" s="66">
        <v>114740.23458593604</v>
      </c>
      <c r="L14" s="67">
        <v>116927.33050494794</v>
      </c>
      <c r="M14" s="68">
        <v>117223.18019543304</v>
      </c>
      <c r="N14" s="69">
        <v>118803.37827599642</v>
      </c>
      <c r="O14" s="70">
        <v>120565.61139583655</v>
      </c>
      <c r="P14" s="71">
        <v>122762.80645626703</v>
      </c>
      <c r="Q14" s="115">
        <v>123145.17675327348</v>
      </c>
      <c r="R14" s="112">
        <v>123145.17675327348</v>
      </c>
      <c r="S14" s="117">
        <v>136256.73690086763</v>
      </c>
      <c r="T14" s="119">
        <f t="shared" si="0"/>
        <v>151170.35814925694</v>
      </c>
    </row>
    <row r="15" spans="1:20" x14ac:dyDescent="0.3">
      <c r="A15" s="72" t="s">
        <v>103</v>
      </c>
      <c r="B15" s="73" t="s">
        <v>104</v>
      </c>
      <c r="C15" s="58">
        <v>32993.674338070174</v>
      </c>
      <c r="D15" s="59">
        <v>32176.46</v>
      </c>
      <c r="E15" s="60">
        <v>34423.240443756724</v>
      </c>
      <c r="F15" s="61">
        <v>33588.341697374526</v>
      </c>
      <c r="G15" s="62">
        <v>35791.159085690619</v>
      </c>
      <c r="H15" s="63">
        <v>37034.986965236974</v>
      </c>
      <c r="I15" s="64">
        <v>31218.539096114706</v>
      </c>
      <c r="J15" s="65">
        <v>36778.980000000003</v>
      </c>
      <c r="K15" s="66">
        <v>27061.746568278213</v>
      </c>
      <c r="L15" s="67">
        <v>24394.788551804228</v>
      </c>
      <c r="M15" s="68">
        <v>20402.945692894082</v>
      </c>
      <c r="N15" s="69">
        <v>24665.30064669585</v>
      </c>
      <c r="O15" s="70">
        <v>20929.825897521689</v>
      </c>
      <c r="P15" s="71">
        <v>18963.117251644446</v>
      </c>
      <c r="Q15" s="115">
        <v>13657.886000436714</v>
      </c>
      <c r="R15" s="114">
        <v>13657.886000436714</v>
      </c>
      <c r="S15" s="117">
        <v>17845.357075031632</v>
      </c>
      <c r="T15" s="119">
        <f t="shared" si="0"/>
        <v>14174.567489524006</v>
      </c>
    </row>
    <row r="16" spans="1:20" ht="15" thickBot="1" x14ac:dyDescent="0.35">
      <c r="A16" s="74" t="s">
        <v>105</v>
      </c>
      <c r="B16" s="75"/>
      <c r="C16" s="76">
        <v>1480102.0408163271</v>
      </c>
      <c r="D16" s="77">
        <v>1542857.14</v>
      </c>
      <c r="E16" s="78">
        <v>1605612.2448979593</v>
      </c>
      <c r="F16" s="79">
        <v>1607908.1632653063</v>
      </c>
      <c r="G16" s="80">
        <v>1667602.04</v>
      </c>
      <c r="H16" s="76">
        <v>1752551.0199999998</v>
      </c>
      <c r="I16" s="76">
        <v>1821428.5714285716</v>
      </c>
      <c r="J16" s="76">
        <v>1881122.4500000002</v>
      </c>
      <c r="K16" s="76">
        <v>1933163.2653061228</v>
      </c>
      <c r="L16" s="76">
        <v>1954591.83673469</v>
      </c>
      <c r="M16" s="76">
        <v>1980612.2448979595</v>
      </c>
      <c r="N16" s="76">
        <v>2031887.7551020409</v>
      </c>
      <c r="O16" s="80">
        <v>2112244.8979591839</v>
      </c>
      <c r="P16" s="81">
        <v>2165816.3265306102</v>
      </c>
      <c r="Q16" s="82">
        <v>2223979.5918367351</v>
      </c>
      <c r="R16" s="81">
        <v>2223979.5918367351</v>
      </c>
      <c r="S16" s="113">
        <f>SUM(S2:S15)</f>
        <v>2431377.5510204076</v>
      </c>
      <c r="T16" s="120">
        <f>SUM(T2:T15)</f>
        <v>2757397.9591836734</v>
      </c>
    </row>
    <row r="19" spans="1:8" x14ac:dyDescent="0.3">
      <c r="A19" s="103" t="s">
        <v>107</v>
      </c>
    </row>
    <row r="20" spans="1:8" ht="43.2" x14ac:dyDescent="0.3">
      <c r="A20" s="138" t="s">
        <v>53</v>
      </c>
      <c r="B20" s="138" t="s">
        <v>57</v>
      </c>
      <c r="C20" s="138" t="s">
        <v>56</v>
      </c>
      <c r="D20" s="138" t="s">
        <v>55</v>
      </c>
      <c r="E20" s="138" t="s">
        <v>54</v>
      </c>
      <c r="F20" s="104" t="s">
        <v>109</v>
      </c>
      <c r="H20" s="105" t="s">
        <v>108</v>
      </c>
    </row>
    <row r="21" spans="1:8" x14ac:dyDescent="0.3">
      <c r="A21" s="52">
        <v>531986</v>
      </c>
      <c r="B21" s="52">
        <v>45016</v>
      </c>
      <c r="C21" s="52" t="s">
        <v>39</v>
      </c>
      <c r="D21" s="50">
        <v>25376427.517000001</v>
      </c>
      <c r="E21" s="54">
        <v>0.11869312929270064</v>
      </c>
      <c r="F21" s="107">
        <f>$H$21*E21</f>
        <v>327284.19248081662</v>
      </c>
      <c r="H21" s="106">
        <v>2757397.9591836734</v>
      </c>
    </row>
    <row r="22" spans="1:8" x14ac:dyDescent="0.3">
      <c r="A22" s="52">
        <v>531986</v>
      </c>
      <c r="B22" s="52">
        <v>45016</v>
      </c>
      <c r="C22" s="52" t="s">
        <v>40</v>
      </c>
      <c r="D22" s="50">
        <v>19729006.629000001</v>
      </c>
      <c r="E22" s="54">
        <v>9.2278455391867548E-2</v>
      </c>
      <c r="F22" s="107">
        <f t="shared" ref="F22:F34" si="1">$H$21*E22</f>
        <v>254448.42457415722</v>
      </c>
    </row>
    <row r="23" spans="1:8" x14ac:dyDescent="0.3">
      <c r="A23" s="52">
        <v>531986</v>
      </c>
      <c r="B23" s="52">
        <v>45016</v>
      </c>
      <c r="C23" s="52" t="s">
        <v>41</v>
      </c>
      <c r="D23" s="50">
        <v>23597315.515999999</v>
      </c>
      <c r="E23" s="54">
        <v>0.11037169119352673</v>
      </c>
      <c r="F23" s="107">
        <f t="shared" si="1"/>
        <v>304338.6760486812</v>
      </c>
    </row>
    <row r="24" spans="1:8" x14ac:dyDescent="0.3">
      <c r="A24" s="52">
        <v>531986</v>
      </c>
      <c r="B24" s="52">
        <v>45016</v>
      </c>
      <c r="C24" s="52" t="s">
        <v>42</v>
      </c>
      <c r="D24" s="50">
        <v>10415570.011</v>
      </c>
      <c r="E24" s="54">
        <v>4.8716731192545278E-2</v>
      </c>
      <c r="F24" s="107">
        <f t="shared" si="1"/>
        <v>134331.41516842396</v>
      </c>
    </row>
    <row r="25" spans="1:8" x14ac:dyDescent="0.3">
      <c r="A25" s="52">
        <v>531986</v>
      </c>
      <c r="B25" s="52">
        <v>45016</v>
      </c>
      <c r="C25" s="52" t="s">
        <v>43</v>
      </c>
      <c r="D25" s="50">
        <v>19576552.958999999</v>
      </c>
      <c r="E25" s="54">
        <v>9.1565384052242044E-2</v>
      </c>
      <c r="F25" s="107">
        <f t="shared" si="1"/>
        <v>252482.20311752148</v>
      </c>
    </row>
    <row r="26" spans="1:8" x14ac:dyDescent="0.3">
      <c r="A26" s="52">
        <v>531986</v>
      </c>
      <c r="B26" s="52">
        <v>45016</v>
      </c>
      <c r="C26" s="52" t="s">
        <v>44</v>
      </c>
      <c r="D26" s="50">
        <v>10620819.892999999</v>
      </c>
      <c r="E26" s="54">
        <v>4.9676746181464317E-2</v>
      </c>
      <c r="F26" s="107">
        <f t="shared" si="1"/>
        <v>136978.55853965506</v>
      </c>
    </row>
    <row r="27" spans="1:8" x14ac:dyDescent="0.3">
      <c r="A27" s="52">
        <v>531986</v>
      </c>
      <c r="B27" s="52">
        <v>45016</v>
      </c>
      <c r="C27" s="52" t="s">
        <v>45</v>
      </c>
      <c r="D27" s="50">
        <v>18193017.881999999</v>
      </c>
      <c r="E27" s="54">
        <v>8.5094177352034256E-2</v>
      </c>
      <c r="F27" s="107">
        <f t="shared" si="1"/>
        <v>234638.51096891283</v>
      </c>
    </row>
    <row r="28" spans="1:8" x14ac:dyDescent="0.3">
      <c r="A28" s="52">
        <v>531986</v>
      </c>
      <c r="B28" s="52">
        <v>45016</v>
      </c>
      <c r="C28" s="52" t="s">
        <v>46</v>
      </c>
      <c r="D28" s="50">
        <v>25978050.886</v>
      </c>
      <c r="E28" s="54">
        <v>0.12150710144360286</v>
      </c>
      <c r="F28" s="107">
        <f t="shared" si="1"/>
        <v>335043.43354691408</v>
      </c>
    </row>
    <row r="29" spans="1:8" x14ac:dyDescent="0.3">
      <c r="A29" s="52">
        <v>531986</v>
      </c>
      <c r="B29" s="52">
        <v>45016</v>
      </c>
      <c r="C29" s="52" t="s">
        <v>47</v>
      </c>
      <c r="D29" s="50">
        <v>15448174.113</v>
      </c>
      <c r="E29" s="54">
        <v>7.2255723391407733E-2</v>
      </c>
      <c r="F29" s="107">
        <f t="shared" si="1"/>
        <v>199237.7842188077</v>
      </c>
    </row>
    <row r="30" spans="1:8" x14ac:dyDescent="0.3">
      <c r="A30" s="52">
        <v>531986</v>
      </c>
      <c r="B30" s="52">
        <v>45016</v>
      </c>
      <c r="C30" s="52" t="s">
        <v>48</v>
      </c>
      <c r="D30" s="50">
        <v>7278030.0480000004</v>
      </c>
      <c r="E30" s="54">
        <v>3.4041519867393406E-2</v>
      </c>
      <c r="F30" s="107">
        <f t="shared" si="1"/>
        <v>93866.017409861044</v>
      </c>
    </row>
    <row r="31" spans="1:8" x14ac:dyDescent="0.3">
      <c r="A31" s="52">
        <v>531986</v>
      </c>
      <c r="B31" s="52">
        <v>45016</v>
      </c>
      <c r="C31" s="52" t="s">
        <v>49</v>
      </c>
      <c r="D31" s="50">
        <v>9502805.9690000005</v>
      </c>
      <c r="E31" s="54">
        <v>4.4447461202580918E-2</v>
      </c>
      <c r="F31" s="107">
        <f t="shared" si="1"/>
        <v>122559.33881089212</v>
      </c>
    </row>
    <row r="32" spans="1:8" x14ac:dyDescent="0.3">
      <c r="A32" s="52">
        <v>531986</v>
      </c>
      <c r="B32" s="52">
        <v>45016</v>
      </c>
      <c r="C32" s="52" t="s">
        <v>50</v>
      </c>
      <c r="D32" s="50">
        <v>15262605.892999999</v>
      </c>
      <c r="E32" s="54">
        <v>7.138776541291289E-2</v>
      </c>
      <c r="F32" s="107">
        <f t="shared" si="1"/>
        <v>196844.47866024883</v>
      </c>
    </row>
    <row r="33" spans="1:6" x14ac:dyDescent="0.3">
      <c r="A33" s="52">
        <v>531986</v>
      </c>
      <c r="B33" s="52">
        <v>45016</v>
      </c>
      <c r="C33" s="52" t="s">
        <v>51</v>
      </c>
      <c r="D33" s="50">
        <v>11721200.487</v>
      </c>
      <c r="E33" s="54">
        <v>5.4823554810351303E-2</v>
      </c>
      <c r="F33" s="107">
        <f t="shared" si="1"/>
        <v>151170.35814925694</v>
      </c>
    </row>
    <row r="34" spans="1:6" x14ac:dyDescent="0.3">
      <c r="A34" s="52">
        <v>531986</v>
      </c>
      <c r="B34" s="52">
        <v>45016</v>
      </c>
      <c r="C34" s="52" t="s">
        <v>52</v>
      </c>
      <c r="D34" s="50">
        <v>1099044.4779999999</v>
      </c>
      <c r="E34" s="54">
        <v>5.1405592153699791E-3</v>
      </c>
      <c r="F34" s="107">
        <f t="shared" si="1"/>
        <v>14174.567489524006</v>
      </c>
    </row>
    <row r="35" spans="1:6" x14ac:dyDescent="0.3">
      <c r="D35" s="136">
        <f>SUM(D21:D34)</f>
        <v>213798622.28100002</v>
      </c>
      <c r="F35" s="108">
        <f>SUM(F21:F34)</f>
        <v>2757397.9591836734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3C4ED0306AC84AA8D9E441AE0B3D22" ma:contentTypeVersion="18" ma:contentTypeDescription="Create a new document." ma:contentTypeScope="" ma:versionID="33298d37a17aac3249c3effb412232e9">
  <xsd:schema xmlns:xsd="http://www.w3.org/2001/XMLSchema" xmlns:xs="http://www.w3.org/2001/XMLSchema" xmlns:p="http://schemas.microsoft.com/office/2006/metadata/properties" xmlns:ns3="685d28a6-933a-475d-9334-4c6708891b17" xmlns:ns4="143063fc-e333-4000-ab39-c68481e553a8" targetNamespace="http://schemas.microsoft.com/office/2006/metadata/properties" ma:root="true" ma:fieldsID="77c8c40ef004c063b415293debf31706" ns3:_="" ns4:_="">
    <xsd:import namespace="685d28a6-933a-475d-9334-4c6708891b17"/>
    <xsd:import namespace="143063fc-e333-4000-ab39-c68481e553a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_activity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SearchProperties" minOccurs="0"/>
                <xsd:element ref="ns4:MediaServiceObjectDetectorVersions" minOccurs="0"/>
                <xsd:element ref="ns4:MediaServiceSystemTag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d28a6-933a-475d-9334-4c6708891b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063fc-e333-4000-ab39-c68481e553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43063fc-e333-4000-ab39-c68481e553a8" xsi:nil="true"/>
  </documentManagement>
</p:properties>
</file>

<file path=customXml/itemProps1.xml><?xml version="1.0" encoding="utf-8"?>
<ds:datastoreItem xmlns:ds="http://schemas.openxmlformats.org/officeDocument/2006/customXml" ds:itemID="{9D1DBC3B-1C2E-474A-96DF-63F5E4684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5d28a6-933a-475d-9334-4c6708891b17"/>
    <ds:schemaRef ds:uri="143063fc-e333-4000-ab39-c68481e55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698305-463B-4952-944B-C899144AAA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836590-F431-44C4-A540-4283F972AB82}">
  <ds:schemaRefs>
    <ds:schemaRef ds:uri="http://schemas.microsoft.com/office/2006/documentManagement/types"/>
    <ds:schemaRef ds:uri="http://purl.org/dc/terms/"/>
    <ds:schemaRef ds:uri="685d28a6-933a-475d-9334-4c6708891b17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43063fc-e333-4000-ab39-c68481e553a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 Increase</vt:lpstr>
      <vt:lpstr>Supplier Serial Charges</vt:lpstr>
      <vt:lpstr>GSP Group Annual Take (MWh)</vt:lpstr>
      <vt:lpstr>Annual GSP Caps and Charges 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Yinka Afolabi</dc:creator>
  <cp:lastModifiedBy>Oliver Meggitt</cp:lastModifiedBy>
  <dcterms:created xsi:type="dcterms:W3CDTF">2023-07-11T08:30:34Z</dcterms:created>
  <dcterms:modified xsi:type="dcterms:W3CDTF">2024-01-03T14:50:53Z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0x0101001F3C4ED0306AC84AA8D9E441AE0B3D22</vt:lpwstr>
  </property>
</Properties>
</file>